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P:\Wydzial_handlowy\Regulacje kredytowe\działalność gospodarcza\Reg. obowiązujące\zał. do instrukcji 24.11.2021\cz.II _Zał. W_ wzory wniosków kredytowych i korespondencji z klientem\"/>
    </mc:Choice>
  </mc:AlternateContent>
  <xr:revisionPtr revIDLastSave="0" documentId="13_ncr:1_{88BCD91B-8726-422B-A405-A6B96193B9B9}" xr6:coauthVersionLast="47" xr6:coauthVersionMax="47" xr10:uidLastSave="{00000000-0000-0000-0000-000000000000}"/>
  <bookViews>
    <workbookView xWindow="-120" yWindow="-120" windowWidth="29040" windowHeight="15840" tabRatio="892" firstSheet="1" activeTab="1" xr2:uid="{00000000-000D-0000-FFFF-FFFF00000000}"/>
  </bookViews>
  <sheets>
    <sheet name="Raport zgodności" sheetId="4" state="hidden" r:id="rId1"/>
    <sheet name="Inwestycja" sheetId="15" r:id="rId2"/>
    <sheet name="struktura lokali" sheetId="16" r:id="rId3"/>
    <sheet name="kosztorys" sheetId="17" r:id="rId4"/>
    <sheet name="zestawienie sprzedaży" sheetId="18" r:id="rId5"/>
  </sheets>
  <definedNames>
    <definedName name="_xlnm.Print_Area" localSheetId="1">Inwestycja!$A$1:$R$109</definedName>
    <definedName name="_xlnm.Print_Area" localSheetId="3">kosztorys!$A$1:$I$37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5" l="1"/>
  <c r="E8" i="15"/>
  <c r="F8" i="15"/>
  <c r="H8" i="15"/>
  <c r="I8" i="15"/>
  <c r="J8" i="15"/>
  <c r="K8" i="15"/>
  <c r="M8" i="15"/>
  <c r="N8" i="15"/>
  <c r="O8" i="15"/>
  <c r="P8" i="15"/>
  <c r="C8" i="15"/>
  <c r="L19" i="15"/>
  <c r="G19" i="15"/>
  <c r="H27" i="17"/>
  <c r="C27" i="17"/>
  <c r="J19" i="17"/>
  <c r="H19" i="17"/>
  <c r="T17" i="18" l="1"/>
  <c r="U17" i="18"/>
  <c r="V17" i="18"/>
  <c r="W1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6" i="18"/>
  <c r="K76" i="18"/>
  <c r="J77" i="18"/>
  <c r="K77" i="18"/>
  <c r="J78" i="18"/>
  <c r="K78" i="18"/>
  <c r="J79" i="18"/>
  <c r="K79" i="18"/>
  <c r="J80" i="18"/>
  <c r="K80" i="18"/>
  <c r="J81" i="18"/>
  <c r="K81" i="18"/>
  <c r="J82" i="18"/>
  <c r="K82" i="18"/>
  <c r="D17" i="18"/>
  <c r="D12" i="18"/>
  <c r="D13" i="18" s="1"/>
  <c r="L17" i="18"/>
  <c r="M17" i="18"/>
  <c r="N17" i="18"/>
  <c r="O17" i="18"/>
  <c r="P17" i="18"/>
  <c r="Q17" i="18"/>
  <c r="R17" i="18"/>
  <c r="S17" i="18"/>
  <c r="J18" i="18"/>
  <c r="J31" i="18"/>
  <c r="K31" i="18"/>
  <c r="J32" i="18"/>
  <c r="K32" i="18"/>
  <c r="J33" i="18"/>
  <c r="K33" i="18"/>
  <c r="J34" i="18"/>
  <c r="K34" i="18"/>
  <c r="J35" i="18"/>
  <c r="K35" i="18"/>
  <c r="E5" i="18"/>
  <c r="G10" i="18"/>
  <c r="E8" i="18"/>
  <c r="H8" i="18"/>
  <c r="F8" i="18" s="1"/>
  <c r="H5" i="18"/>
  <c r="F5" i="18" s="1"/>
  <c r="H6" i="18"/>
  <c r="F6" i="18" s="1"/>
  <c r="H7" i="18"/>
  <c r="F7" i="18" s="1"/>
  <c r="H4" i="18"/>
  <c r="F4" i="18" s="1"/>
  <c r="E4" i="18"/>
  <c r="E7" i="18"/>
  <c r="E6" i="18"/>
  <c r="K30" i="18"/>
  <c r="J30" i="18"/>
  <c r="K29" i="18"/>
  <c r="J29" i="18"/>
  <c r="K28" i="18"/>
  <c r="J28" i="18"/>
  <c r="K27" i="18"/>
  <c r="J27" i="18"/>
  <c r="K26" i="18"/>
  <c r="J26" i="18"/>
  <c r="K25" i="18"/>
  <c r="J25" i="18"/>
  <c r="K24" i="18"/>
  <c r="J24" i="18"/>
  <c r="K23" i="18"/>
  <c r="J23" i="18"/>
  <c r="K22" i="18"/>
  <c r="J22" i="18"/>
  <c r="K21" i="18"/>
  <c r="J21" i="18"/>
  <c r="K20" i="18"/>
  <c r="J20" i="18"/>
  <c r="K19" i="18"/>
  <c r="J19" i="18"/>
  <c r="J17" i="18" s="1"/>
  <c r="H17" i="18" s="1"/>
  <c r="K18" i="18"/>
  <c r="K17" i="18"/>
  <c r="I17" i="18" s="1"/>
  <c r="H16" i="17"/>
  <c r="H18" i="17"/>
  <c r="H9" i="17"/>
  <c r="H10" i="17"/>
  <c r="C8" i="17"/>
  <c r="C9" i="17"/>
  <c r="C6" i="17"/>
  <c r="G33" i="15"/>
  <c r="G22" i="17"/>
  <c r="G13" i="17"/>
  <c r="G29" i="17" s="1"/>
  <c r="H20" i="17"/>
  <c r="H17" i="17"/>
  <c r="H15" i="17"/>
  <c r="H11" i="17"/>
  <c r="G7" i="17"/>
  <c r="C28" i="17"/>
  <c r="C26" i="17"/>
  <c r="C25" i="17"/>
  <c r="C24" i="17"/>
  <c r="C21" i="17"/>
  <c r="C20" i="17"/>
  <c r="C18" i="17"/>
  <c r="C17" i="17"/>
  <c r="C16" i="17"/>
  <c r="C15" i="17"/>
  <c r="C14" i="17"/>
  <c r="G4" i="17"/>
  <c r="C12" i="17"/>
  <c r="C11" i="17"/>
  <c r="C10" i="17"/>
  <c r="C5" i="17"/>
  <c r="F16" i="16"/>
  <c r="F15" i="16"/>
  <c r="G15" i="16" s="1"/>
  <c r="D17" i="16"/>
  <c r="G17" i="16"/>
  <c r="F17" i="16"/>
  <c r="E13" i="16"/>
  <c r="E16" i="16" s="1"/>
  <c r="G6" i="16"/>
  <c r="D16" i="16"/>
  <c r="G10" i="16"/>
  <c r="E10" i="16"/>
  <c r="D15" i="16"/>
  <c r="E5" i="16" s="1"/>
  <c r="E15" i="16" s="1"/>
  <c r="G13" i="16"/>
  <c r="G9" i="16"/>
  <c r="G8" i="16"/>
  <c r="G7" i="16"/>
  <c r="G5" i="16"/>
  <c r="F43" i="15"/>
  <c r="L31" i="15"/>
  <c r="L32" i="15"/>
  <c r="L33" i="15"/>
  <c r="X33" i="15" s="1"/>
  <c r="J9" i="17" s="1"/>
  <c r="L34" i="15"/>
  <c r="L35" i="15"/>
  <c r="L36" i="15"/>
  <c r="L37" i="15"/>
  <c r="L38" i="15"/>
  <c r="L39" i="15"/>
  <c r="L40" i="15"/>
  <c r="L42" i="15"/>
  <c r="G31" i="15"/>
  <c r="G32" i="15"/>
  <c r="X32" i="15" s="1"/>
  <c r="J8" i="17" s="1"/>
  <c r="G34" i="15"/>
  <c r="G35" i="15"/>
  <c r="G36" i="15"/>
  <c r="G39" i="15"/>
  <c r="X39" i="15" s="1"/>
  <c r="J17" i="17" s="1"/>
  <c r="G40" i="15"/>
  <c r="G42" i="15"/>
  <c r="D43" i="15"/>
  <c r="H14" i="17"/>
  <c r="H6" i="17"/>
  <c r="H8" i="17"/>
  <c r="H7" i="17" s="1"/>
  <c r="E17" i="16"/>
  <c r="G16" i="16"/>
  <c r="E8" i="16"/>
  <c r="E7" i="16"/>
  <c r="C65" i="15"/>
  <c r="D53" i="15"/>
  <c r="F53" i="15"/>
  <c r="H53" i="15"/>
  <c r="J53" i="15"/>
  <c r="K23" i="15"/>
  <c r="M53" i="15"/>
  <c r="N53" i="15"/>
  <c r="O23" i="15"/>
  <c r="P53" i="15"/>
  <c r="G11" i="15"/>
  <c r="L11" i="15"/>
  <c r="L8" i="15" s="1"/>
  <c r="G13" i="15"/>
  <c r="L13" i="15"/>
  <c r="G15" i="15"/>
  <c r="L15" i="15"/>
  <c r="G17" i="15"/>
  <c r="L17" i="15"/>
  <c r="G21" i="15"/>
  <c r="L21" i="15"/>
  <c r="G22" i="15"/>
  <c r="L22" i="15"/>
  <c r="E23" i="15"/>
  <c r="E25" i="15" s="1"/>
  <c r="H23" i="15"/>
  <c r="H51" i="15" s="1"/>
  <c r="I23" i="15"/>
  <c r="P23" i="15"/>
  <c r="P25" i="15" s="1"/>
  <c r="G24" i="15"/>
  <c r="L24" i="15"/>
  <c r="I25" i="15"/>
  <c r="G26" i="15"/>
  <c r="G58" i="15" s="1"/>
  <c r="L26" i="15"/>
  <c r="G27" i="15"/>
  <c r="L27" i="15"/>
  <c r="G28" i="15"/>
  <c r="G60" i="15" s="1"/>
  <c r="L28" i="15"/>
  <c r="G30" i="15"/>
  <c r="L30" i="15"/>
  <c r="G37" i="15"/>
  <c r="G38" i="15"/>
  <c r="C43" i="15"/>
  <c r="C29" i="15" s="1"/>
  <c r="D29" i="15"/>
  <c r="D71" i="15"/>
  <c r="E43" i="15"/>
  <c r="E29" i="15" s="1"/>
  <c r="F29" i="15"/>
  <c r="F71" i="15" s="1"/>
  <c r="H43" i="15"/>
  <c r="H29" i="15"/>
  <c r="I43" i="15"/>
  <c r="I29" i="15" s="1"/>
  <c r="J43" i="15"/>
  <c r="J29" i="15" s="1"/>
  <c r="K43" i="15"/>
  <c r="K29" i="15" s="1"/>
  <c r="M43" i="15"/>
  <c r="M29" i="15"/>
  <c r="M59" i="15" s="1"/>
  <c r="N43" i="15"/>
  <c r="N29" i="15" s="1"/>
  <c r="O43" i="15"/>
  <c r="O29" i="15" s="1"/>
  <c r="P43" i="15"/>
  <c r="P29" i="15" s="1"/>
  <c r="G44" i="15"/>
  <c r="X44" i="15"/>
  <c r="L44" i="15"/>
  <c r="C45" i="15"/>
  <c r="D45" i="15"/>
  <c r="E45" i="15"/>
  <c r="F45" i="15"/>
  <c r="H45" i="15"/>
  <c r="I45" i="15"/>
  <c r="J45" i="15"/>
  <c r="K45" i="15"/>
  <c r="M45" i="15"/>
  <c r="N45" i="15"/>
  <c r="O45" i="15"/>
  <c r="P45" i="15"/>
  <c r="G46" i="15"/>
  <c r="X46" i="15" s="1"/>
  <c r="J24" i="17" s="1"/>
  <c r="L46" i="15"/>
  <c r="G47" i="15"/>
  <c r="X47" i="15" s="1"/>
  <c r="L47" i="15"/>
  <c r="G48" i="15"/>
  <c r="L48" i="15"/>
  <c r="X48" i="15" s="1"/>
  <c r="J26" i="17" s="1"/>
  <c r="G49" i="15"/>
  <c r="X49" i="15" s="1"/>
  <c r="J28" i="17" s="1"/>
  <c r="L49" i="15"/>
  <c r="G50" i="15"/>
  <c r="X50" i="15" s="1"/>
  <c r="H28" i="17"/>
  <c r="L50" i="15"/>
  <c r="C52" i="15"/>
  <c r="D52" i="15"/>
  <c r="E52" i="15"/>
  <c r="F52" i="15"/>
  <c r="H52" i="15"/>
  <c r="I52" i="15"/>
  <c r="J52" i="15"/>
  <c r="K52" i="15"/>
  <c r="L52" i="15"/>
  <c r="M52" i="15"/>
  <c r="N52" i="15"/>
  <c r="O52" i="15"/>
  <c r="P52" i="15"/>
  <c r="C53" i="15"/>
  <c r="E53" i="15"/>
  <c r="E56" i="15" s="1"/>
  <c r="G53" i="15"/>
  <c r="I53" i="15"/>
  <c r="I56" i="15" s="1"/>
  <c r="K53" i="15"/>
  <c r="C54" i="15"/>
  <c r="C56" i="15" s="1"/>
  <c r="D54" i="15"/>
  <c r="E54" i="15"/>
  <c r="F54" i="15"/>
  <c r="H54" i="15"/>
  <c r="I54" i="15"/>
  <c r="J54" i="15"/>
  <c r="K54" i="15"/>
  <c r="L54" i="15"/>
  <c r="M54" i="15"/>
  <c r="N54" i="15"/>
  <c r="O54" i="15"/>
  <c r="P54" i="15"/>
  <c r="P56" i="15" s="1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C58" i="15"/>
  <c r="D58" i="15"/>
  <c r="E58" i="15"/>
  <c r="F58" i="15"/>
  <c r="H58" i="15"/>
  <c r="I58" i="15"/>
  <c r="J58" i="15"/>
  <c r="K58" i="15"/>
  <c r="L58" i="15"/>
  <c r="M58" i="15"/>
  <c r="N58" i="15"/>
  <c r="O58" i="15"/>
  <c r="P58" i="15"/>
  <c r="C60" i="15"/>
  <c r="D60" i="15"/>
  <c r="E60" i="15"/>
  <c r="F60" i="15"/>
  <c r="H60" i="15"/>
  <c r="I60" i="15"/>
  <c r="J60" i="15"/>
  <c r="K60" i="15"/>
  <c r="L60" i="15"/>
  <c r="M60" i="15"/>
  <c r="N60" i="15"/>
  <c r="O60" i="15"/>
  <c r="P60" i="15"/>
  <c r="C61" i="15"/>
  <c r="D61" i="15"/>
  <c r="E61" i="15"/>
  <c r="F61" i="15"/>
  <c r="H61" i="15"/>
  <c r="I61" i="15"/>
  <c r="J61" i="15"/>
  <c r="K61" i="15"/>
  <c r="L61" i="15"/>
  <c r="M61" i="15"/>
  <c r="N61" i="15"/>
  <c r="O61" i="15"/>
  <c r="P61" i="15"/>
  <c r="G63" i="15"/>
  <c r="C64" i="15"/>
  <c r="D64" i="15"/>
  <c r="E64" i="15"/>
  <c r="F64" i="15"/>
  <c r="H64" i="15"/>
  <c r="I64" i="15"/>
  <c r="J64" i="15"/>
  <c r="K64" i="15"/>
  <c r="L64" i="15"/>
  <c r="M64" i="15"/>
  <c r="N64" i="15"/>
  <c r="O64" i="15"/>
  <c r="P64" i="15"/>
  <c r="E65" i="15"/>
  <c r="G65" i="15"/>
  <c r="H65" i="15"/>
  <c r="I65" i="15"/>
  <c r="J65" i="15"/>
  <c r="K65" i="15"/>
  <c r="M65" i="15"/>
  <c r="N65" i="15"/>
  <c r="P65" i="15"/>
  <c r="C66" i="15"/>
  <c r="D66" i="15"/>
  <c r="E66" i="15"/>
  <c r="F66" i="15"/>
  <c r="H66" i="15"/>
  <c r="I66" i="15"/>
  <c r="I68" i="15" s="1"/>
  <c r="J66" i="15"/>
  <c r="K66" i="15"/>
  <c r="L66" i="15"/>
  <c r="M66" i="15"/>
  <c r="N66" i="15"/>
  <c r="O66" i="15"/>
  <c r="P66" i="15"/>
  <c r="C67" i="15"/>
  <c r="D67" i="15"/>
  <c r="E67" i="15"/>
  <c r="E68" i="15" s="1"/>
  <c r="F67" i="15"/>
  <c r="G67" i="15"/>
  <c r="H67" i="15"/>
  <c r="I67" i="15"/>
  <c r="J67" i="15"/>
  <c r="K67" i="15"/>
  <c r="L67" i="15"/>
  <c r="M67" i="15"/>
  <c r="N67" i="15"/>
  <c r="O67" i="15"/>
  <c r="P67" i="15"/>
  <c r="G68" i="15"/>
  <c r="C69" i="15"/>
  <c r="D69" i="15"/>
  <c r="E69" i="15"/>
  <c r="F69" i="15"/>
  <c r="H69" i="15"/>
  <c r="I69" i="15"/>
  <c r="J69" i="15"/>
  <c r="K69" i="15"/>
  <c r="L69" i="15"/>
  <c r="M69" i="15"/>
  <c r="N69" i="15"/>
  <c r="O69" i="15"/>
  <c r="P69" i="15"/>
  <c r="C70" i="15"/>
  <c r="D70" i="15"/>
  <c r="E70" i="15"/>
  <c r="F70" i="15"/>
  <c r="H70" i="15"/>
  <c r="I70" i="15"/>
  <c r="J70" i="15"/>
  <c r="K70" i="15"/>
  <c r="L70" i="15"/>
  <c r="M70" i="15"/>
  <c r="N70" i="15"/>
  <c r="O70" i="15"/>
  <c r="P70" i="15"/>
  <c r="C72" i="15"/>
  <c r="D72" i="15"/>
  <c r="E72" i="15"/>
  <c r="F72" i="15"/>
  <c r="H72" i="15"/>
  <c r="I72" i="15"/>
  <c r="J72" i="15"/>
  <c r="K72" i="15"/>
  <c r="L72" i="15"/>
  <c r="M72" i="15"/>
  <c r="N72" i="15"/>
  <c r="O72" i="15"/>
  <c r="P72" i="15"/>
  <c r="C73" i="15"/>
  <c r="D73" i="15"/>
  <c r="E73" i="15"/>
  <c r="F73" i="15"/>
  <c r="H73" i="15"/>
  <c r="I73" i="15"/>
  <c r="J73" i="15"/>
  <c r="K73" i="15"/>
  <c r="L73" i="15"/>
  <c r="M73" i="15"/>
  <c r="N73" i="15"/>
  <c r="O73" i="15"/>
  <c r="P73" i="15"/>
  <c r="G79" i="15"/>
  <c r="L79" i="15"/>
  <c r="Q79" i="15"/>
  <c r="G80" i="15"/>
  <c r="L80" i="15"/>
  <c r="Q80" i="15" s="1"/>
  <c r="G81" i="15"/>
  <c r="L81" i="15"/>
  <c r="X81" i="15" s="1"/>
  <c r="C84" i="15"/>
  <c r="D84" i="15"/>
  <c r="E84" i="15" s="1"/>
  <c r="F84" i="15" s="1"/>
  <c r="H84" i="15" s="1"/>
  <c r="I84" i="15" s="1"/>
  <c r="J84" i="15" s="1"/>
  <c r="K84" i="15" s="1"/>
  <c r="L84" i="15" s="1"/>
  <c r="M84" i="15" s="1"/>
  <c r="N84" i="15" s="1"/>
  <c r="O84" i="15" s="1"/>
  <c r="P84" i="15" s="1"/>
  <c r="D86" i="15"/>
  <c r="F86" i="15"/>
  <c r="N23" i="15"/>
  <c r="N25" i="15" s="1"/>
  <c r="J23" i="15"/>
  <c r="C23" i="15"/>
  <c r="H23" i="17"/>
  <c r="H25" i="17"/>
  <c r="H26" i="17"/>
  <c r="G70" i="15"/>
  <c r="F59" i="15"/>
  <c r="D59" i="15"/>
  <c r="H21" i="17"/>
  <c r="H13" i="17"/>
  <c r="F13" i="17"/>
  <c r="H24" i="17"/>
  <c r="H22" i="17"/>
  <c r="F22" i="17"/>
  <c r="H12" i="17"/>
  <c r="F7" i="17"/>
  <c r="F29" i="17" s="1"/>
  <c r="H5" i="17"/>
  <c r="H4" i="17" s="1"/>
  <c r="F4" i="17"/>
  <c r="J12" i="17"/>
  <c r="H59" i="15"/>
  <c r="H71" i="15"/>
  <c r="O65" i="15"/>
  <c r="O68" i="15" s="1"/>
  <c r="F65" i="15"/>
  <c r="F68" i="15" s="1"/>
  <c r="O53" i="15"/>
  <c r="O56" i="15" s="1"/>
  <c r="M23" i="15"/>
  <c r="D23" i="15"/>
  <c r="D51" i="15" s="1"/>
  <c r="F23" i="15"/>
  <c r="D65" i="15"/>
  <c r="D68" i="15" s="1"/>
  <c r="D75" i="15" s="1"/>
  <c r="M25" i="15"/>
  <c r="J27" i="17" l="1"/>
  <c r="J21" i="17"/>
  <c r="J25" i="17"/>
  <c r="J59" i="15"/>
  <c r="J71" i="15"/>
  <c r="O71" i="15"/>
  <c r="O75" i="15" s="1"/>
  <c r="O59" i="15"/>
  <c r="D77" i="15"/>
  <c r="J51" i="15"/>
  <c r="H56" i="15"/>
  <c r="H63" i="15" s="1"/>
  <c r="M51" i="15"/>
  <c r="M85" i="15" s="1"/>
  <c r="M71" i="15"/>
  <c r="J68" i="15"/>
  <c r="J75" i="15" s="1"/>
  <c r="P68" i="15"/>
  <c r="K56" i="15"/>
  <c r="L45" i="15"/>
  <c r="G8" i="15"/>
  <c r="M56" i="15"/>
  <c r="M63" i="15" s="1"/>
  <c r="F56" i="15"/>
  <c r="F63" i="15" s="1"/>
  <c r="F77" i="15" s="1"/>
  <c r="E9" i="16"/>
  <c r="E6" i="16"/>
  <c r="G30" i="17"/>
  <c r="N56" i="15"/>
  <c r="G45" i="15"/>
  <c r="D56" i="15"/>
  <c r="D63" i="15" s="1"/>
  <c r="H10" i="18"/>
  <c r="O63" i="15"/>
  <c r="F51" i="15"/>
  <c r="F75" i="15"/>
  <c r="C51" i="15"/>
  <c r="N68" i="15"/>
  <c r="J56" i="15"/>
  <c r="C68" i="15"/>
  <c r="X31" i="15"/>
  <c r="J6" i="17" s="1"/>
  <c r="F25" i="15"/>
  <c r="J25" i="15"/>
  <c r="M68" i="15"/>
  <c r="M75" i="15" s="1"/>
  <c r="M77" i="15" s="1"/>
  <c r="K68" i="15"/>
  <c r="H68" i="15"/>
  <c r="H75" i="15" s="1"/>
  <c r="H77" i="15" s="1"/>
  <c r="C25" i="15"/>
  <c r="X38" i="15"/>
  <c r="J16" i="17" s="1"/>
  <c r="X40" i="15"/>
  <c r="J18" i="17" s="1"/>
  <c r="X37" i="15"/>
  <c r="J15" i="17" s="1"/>
  <c r="X30" i="15"/>
  <c r="J5" i="17" s="1"/>
  <c r="H29" i="17"/>
  <c r="H30" i="17" s="1"/>
  <c r="X34" i="15"/>
  <c r="J10" i="17" s="1"/>
  <c r="X42" i="15"/>
  <c r="J20" i="17" s="1"/>
  <c r="L43" i="15"/>
  <c r="L29" i="15" s="1"/>
  <c r="L71" i="15" s="1"/>
  <c r="X35" i="15"/>
  <c r="J11" i="17" s="1"/>
  <c r="X36" i="15"/>
  <c r="J14" i="17" s="1"/>
  <c r="G43" i="15"/>
  <c r="G29" i="15" s="1"/>
  <c r="G69" i="15" s="1"/>
  <c r="D85" i="15"/>
  <c r="D82" i="15"/>
  <c r="O51" i="15"/>
  <c r="O25" i="15"/>
  <c r="P59" i="15"/>
  <c r="P63" i="15" s="1"/>
  <c r="P71" i="15"/>
  <c r="P75" i="15" s="1"/>
  <c r="C59" i="15"/>
  <c r="C63" i="15" s="1"/>
  <c r="C71" i="15"/>
  <c r="E51" i="15"/>
  <c r="G64" i="15"/>
  <c r="G66" i="15" s="1"/>
  <c r="G23" i="15"/>
  <c r="G54" i="15"/>
  <c r="G56" i="15" s="1"/>
  <c r="M82" i="15"/>
  <c r="M83" i="15" s="1"/>
  <c r="J85" i="15"/>
  <c r="J82" i="15"/>
  <c r="N51" i="15"/>
  <c r="I71" i="15"/>
  <c r="I75" i="15" s="1"/>
  <c r="I59" i="15"/>
  <c r="I63" i="15" s="1"/>
  <c r="E71" i="15"/>
  <c r="E59" i="15"/>
  <c r="E63" i="15" s="1"/>
  <c r="M76" i="15"/>
  <c r="D76" i="15"/>
  <c r="D78" i="15" s="1"/>
  <c r="K51" i="15"/>
  <c r="K25" i="15"/>
  <c r="F85" i="15"/>
  <c r="F82" i="15"/>
  <c r="C85" i="15"/>
  <c r="C82" i="15"/>
  <c r="J23" i="17"/>
  <c r="E75" i="15"/>
  <c r="K71" i="15"/>
  <c r="K75" i="15" s="1"/>
  <c r="K59" i="15"/>
  <c r="I51" i="15"/>
  <c r="H76" i="15"/>
  <c r="C75" i="15"/>
  <c r="N71" i="15"/>
  <c r="N59" i="15"/>
  <c r="H82" i="15"/>
  <c r="H78" i="15"/>
  <c r="H85" i="15"/>
  <c r="L23" i="15"/>
  <c r="L53" i="15"/>
  <c r="L56" i="15" s="1"/>
  <c r="L65" i="15"/>
  <c r="L68" i="15" s="1"/>
  <c r="D25" i="15"/>
  <c r="H25" i="15"/>
  <c r="P51" i="15"/>
  <c r="O76" i="15" l="1"/>
  <c r="O77" i="15"/>
  <c r="M78" i="15"/>
  <c r="F76" i="15"/>
  <c r="F78" i="15" s="1"/>
  <c r="I77" i="15"/>
  <c r="N63" i="15"/>
  <c r="N76" i="15" s="1"/>
  <c r="N75" i="15"/>
  <c r="K63" i="15"/>
  <c r="K76" i="15" s="1"/>
  <c r="K78" i="15" s="1"/>
  <c r="J63" i="15"/>
  <c r="J76" i="15" s="1"/>
  <c r="P76" i="15"/>
  <c r="P78" i="15" s="1"/>
  <c r="E76" i="15"/>
  <c r="L59" i="15"/>
  <c r="L75" i="15"/>
  <c r="Q29" i="15"/>
  <c r="G59" i="15"/>
  <c r="G62" i="15" s="1"/>
  <c r="X29" i="15"/>
  <c r="J29" i="17" s="1"/>
  <c r="C76" i="15"/>
  <c r="K77" i="15"/>
  <c r="E77" i="15"/>
  <c r="E78" i="15" s="1"/>
  <c r="O78" i="15"/>
  <c r="O85" i="15"/>
  <c r="O82" i="15"/>
  <c r="O83" i="15" s="1"/>
  <c r="L63" i="15"/>
  <c r="P77" i="15"/>
  <c r="G51" i="15"/>
  <c r="G25" i="15"/>
  <c r="I85" i="15"/>
  <c r="I82" i="15"/>
  <c r="H83" i="15" s="1"/>
  <c r="P82" i="15"/>
  <c r="P83" i="15" s="1"/>
  <c r="P85" i="15"/>
  <c r="C77" i="15"/>
  <c r="C78" i="15" s="1"/>
  <c r="L51" i="15"/>
  <c r="L25" i="15"/>
  <c r="I76" i="15"/>
  <c r="I78" i="15" s="1"/>
  <c r="N85" i="15"/>
  <c r="N82" i="15"/>
  <c r="N83" i="15" s="1"/>
  <c r="G72" i="15"/>
  <c r="K82" i="15"/>
  <c r="K85" i="15"/>
  <c r="E85" i="15"/>
  <c r="E82" i="15"/>
  <c r="J77" i="15" l="1"/>
  <c r="J78" i="15" s="1"/>
  <c r="N77" i="15"/>
  <c r="N78" i="15" s="1"/>
  <c r="L76" i="15"/>
  <c r="L85" i="15"/>
  <c r="L82" i="15"/>
  <c r="G75" i="15"/>
  <c r="G71" i="15"/>
  <c r="I83" i="15"/>
  <c r="G85" i="15"/>
  <c r="L77" i="15"/>
  <c r="L78" i="15" s="1"/>
  <c r="G74" i="15"/>
  <c r="G61" i="15"/>
  <c r="J83" i="15"/>
  <c r="Q83" i="15" s="1"/>
  <c r="Q51" i="15"/>
  <c r="Q82" i="15" s="1"/>
  <c r="K83" i="15" s="1"/>
  <c r="G77" i="15" l="1"/>
  <c r="L8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Beata Włodarczyk</author>
  </authors>
  <commentList>
    <comment ref="B6" authorId="0" shapeId="0" xr:uid="{00000000-0006-0000-0100-000001000000}">
      <text>
        <r>
          <rPr>
            <sz val="11"/>
            <color indexed="81"/>
            <rFont val="Tahoma"/>
            <family val="2"/>
            <charset val="238"/>
          </rPr>
          <t>Pierwsze 4 kolumny (C-F) dotyczą roku w którym rozpoczyna się inwestycja. Dane finansowe należy wpisywać rozpoczynając od kolumny danego kwartału kalendarzowego, w którym rozpoczęła się inwestycja. Np. jeśli inwestycja rozpoczęła się od III kwartału 2016r. - dane należy uzupełniać od kolumny E.
Kolejne 4 kolumny  (H-K) stanowią informacje prognozowane 1 roku osiągania pełnych zdolności kredytowych klienta. W przypadku braku danych tego roku - należy kolumny 3 pierwszych kwartałów (tj. kolumny H, I, J) pozostawić puste i uzupełnić dane dla IV kwaratłau, stanowiące dane roczne (kolumna K).
Dane w kolumnach kwartalnych należy wprowadzać dla każdego kwartału osobno (</t>
        </r>
        <r>
          <rPr>
            <b/>
            <sz val="11"/>
            <color indexed="81"/>
            <rFont val="Tahoma"/>
            <family val="2"/>
            <charset val="238"/>
          </rPr>
          <t>nie narastająco</t>
        </r>
        <r>
          <rPr>
            <sz val="11"/>
            <color indexed="81"/>
            <rFont val="Tahoma"/>
            <family val="2"/>
            <charset val="238"/>
          </rPr>
          <t xml:space="preserve">). Kolumny G i L stanowią podsumowanie (zsumowane 4 kwartały roku). 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9" authorId="0" shapeId="0" xr:uid="{00000000-0006-0000-0100-000002000000}">
      <text>
        <r>
          <rPr>
            <sz val="11"/>
            <color indexed="81"/>
            <rFont val="Tahoma"/>
            <family val="2"/>
            <charset val="238"/>
          </rPr>
          <t>Transze kredytu i raty spłat należy wykazywać wyłącznie  dla danego okresu kwartalnego / rocznego.
W przypadku kwartalnych danych - transze kredytu i rat spłat kredytu (kapitału i odsetek) nie wprowadzać narastająco.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<sst xmlns="http://schemas.openxmlformats.org/spreadsheetml/2006/main" count="357" uniqueCount="270">
  <si>
    <t>4.</t>
  </si>
  <si>
    <t>6.</t>
  </si>
  <si>
    <t>1.</t>
  </si>
  <si>
    <t>Arkusz - działalność gospodarcza.xls — raport zgodności</t>
  </si>
  <si>
    <t>Uruchom na: 2013-11-20 13:12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</si>
  <si>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</si>
  <si>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</si>
  <si>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</si>
  <si>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</si>
  <si>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 xml:space="preserve">3. </t>
  </si>
  <si>
    <t>7.</t>
  </si>
  <si>
    <t>8.</t>
  </si>
  <si>
    <t>9.</t>
  </si>
  <si>
    <t>10.</t>
  </si>
  <si>
    <t>11.</t>
  </si>
  <si>
    <t>12.</t>
  </si>
  <si>
    <t>13.</t>
  </si>
  <si>
    <t>14.</t>
  </si>
  <si>
    <t>√</t>
  </si>
  <si>
    <t xml:space="preserve">7. </t>
  </si>
  <si>
    <t xml:space="preserve">8. </t>
  </si>
  <si>
    <t xml:space="preserve">9. </t>
  </si>
  <si>
    <t xml:space="preserve">2. </t>
  </si>
  <si>
    <t xml:space="preserve">5. </t>
  </si>
  <si>
    <t xml:space="preserve">6. </t>
  </si>
  <si>
    <t>Wpływy operacyjne (przychody netto ze sprzedaży) (+)</t>
  </si>
  <si>
    <t>Wypływy operacyjne (koszty wytworzenia sprzedanych wyrobów) (-)</t>
  </si>
  <si>
    <t>Amortyzacja (amortyzacja środków trwałych wykorzystywanych w przedsięwzięciu) (-)</t>
  </si>
  <si>
    <t>EBIT Zysk operacyjny przed odliczeniem odsetek i opodatkowaniem (=)</t>
  </si>
  <si>
    <t>Podatek dochodowy (-)</t>
  </si>
  <si>
    <t>Amortyzacja (+)</t>
  </si>
  <si>
    <t xml:space="preserve">Nakłady inwestycyjne (wydatki inwestycyjne najczęściej występują na początku inwestycyji)  (-) </t>
  </si>
  <si>
    <t>Zmiana zapotrzebowania na kapitał obrotowy (zmiana roczna stanu należności, zapasów i zobowiązań (+/-)</t>
  </si>
  <si>
    <t xml:space="preserve">okres </t>
  </si>
  <si>
    <t>rok 3</t>
  </si>
  <si>
    <t>rok 5</t>
  </si>
  <si>
    <t xml:space="preserve">FCFF - scenariusz optymistyczny </t>
  </si>
  <si>
    <t>FCFF - scenariusz pesymistyczny</t>
  </si>
  <si>
    <t xml:space="preserve">FCFF - scenariusz umiarkowanie optymistyczny </t>
  </si>
  <si>
    <t xml:space="preserve">FCFF - scenariusz umiarkowanie pesymistyczny </t>
  </si>
  <si>
    <t>Średnia ważona poszczególnych scenariuszy FCFF</t>
  </si>
  <si>
    <t>Nazwa klienta:</t>
  </si>
  <si>
    <t>Kwota wnioskowanego kredytu:</t>
  </si>
  <si>
    <t xml:space="preserve">NOPAT </t>
  </si>
  <si>
    <t>22.</t>
  </si>
  <si>
    <t>23.</t>
  </si>
  <si>
    <t>24.</t>
  </si>
  <si>
    <t>SUMA</t>
  </si>
  <si>
    <t>rok 4</t>
  </si>
  <si>
    <t xml:space="preserve">Dodatkowe źródła finansowania (własne, dotacje) </t>
  </si>
  <si>
    <t>25.</t>
  </si>
  <si>
    <t>26.</t>
  </si>
  <si>
    <t xml:space="preserve">Inne </t>
  </si>
  <si>
    <t>KOSZT BAZOWY</t>
  </si>
  <si>
    <t>27.</t>
  </si>
  <si>
    <t>28.</t>
  </si>
  <si>
    <t>29.</t>
  </si>
  <si>
    <t>30.</t>
  </si>
  <si>
    <t>31.</t>
  </si>
  <si>
    <t xml:space="preserve">Odsetki (przychody finansowe) </t>
  </si>
  <si>
    <t xml:space="preserve">Roczna/kwartalna spłata wnioskowanej kwoty kredytu  </t>
  </si>
  <si>
    <t xml:space="preserve">Transza kredytu (wypłata wnioskowanego kredytu) </t>
  </si>
  <si>
    <t>Dokumentacja projektowo - techniczna (koszt dokumentacji)</t>
  </si>
  <si>
    <t>KOSZT UDZIELENIA KREDYTU</t>
  </si>
  <si>
    <t>Wycena nieruchomości</t>
  </si>
  <si>
    <t>Koszty ustanowienia zabezpieczeń</t>
  </si>
  <si>
    <t>32.</t>
  </si>
  <si>
    <t>rok 6</t>
  </si>
  <si>
    <t xml:space="preserve">Nadwyżka / niedobór przepływu </t>
  </si>
  <si>
    <t>15.</t>
  </si>
  <si>
    <t>komórki lokatorskie</t>
  </si>
  <si>
    <t xml:space="preserve">16. </t>
  </si>
  <si>
    <t xml:space="preserve">I kwartał roku </t>
  </si>
  <si>
    <t>II kwartał roku</t>
  </si>
  <si>
    <t>III kwartał roku</t>
  </si>
  <si>
    <t xml:space="preserve">prognozy I kwartał roku </t>
  </si>
  <si>
    <t xml:space="preserve">prognozy II kwartał roku </t>
  </si>
  <si>
    <t xml:space="preserve">prognozy III kwartał roku </t>
  </si>
  <si>
    <t xml:space="preserve">EBIT Zysk operacyjny przed odliczeniem odsetek i opodatkowaniem </t>
  </si>
  <si>
    <t xml:space="preserve">Podatek dochodowy </t>
  </si>
  <si>
    <t xml:space="preserve">Amortyzacja </t>
  </si>
  <si>
    <t xml:space="preserve">podsumowanie roku </t>
  </si>
  <si>
    <t>Koszty nabycia środków trwałych/ maszyn / urządzeń/ linii produkcyjnej</t>
  </si>
  <si>
    <t xml:space="preserve">Nadzór budowlany/ nadzór montażowy (koszty administracyjne, opłaty za opinie, badania) </t>
  </si>
  <si>
    <t>Ubezpieczenie budowy / inwestycji</t>
  </si>
  <si>
    <t xml:space="preserve">IV kwartał roku
</t>
  </si>
  <si>
    <t>prognozy IV kwartał roku</t>
  </si>
  <si>
    <t>podsumowanie roku</t>
  </si>
  <si>
    <t>planowana sprzedaż PU ( w m2)</t>
  </si>
  <si>
    <t>planowana sprzedaż PUMu ( w m2)</t>
  </si>
  <si>
    <t>planowana sprzedaż - ilość lub PU ( w m2)</t>
  </si>
  <si>
    <t>planowana sprzedaż - ilość</t>
  </si>
  <si>
    <t xml:space="preserve">PRZEPŁYWY PIENIĘŻNE PRZEDSIĘWZIĘCIA DEWELOPERSKIEGO </t>
  </si>
  <si>
    <t xml:space="preserve">wpływy na rachunek pomocniczy - inne </t>
  </si>
  <si>
    <t xml:space="preserve">Środki własne inwestora/zgromadzone źródła finansowania (kapitał, pożyczki od udziałowców/wspólników, dopłaty do kapitału) </t>
  </si>
  <si>
    <t>Nieruchomość (koszt nabycia gruntu)</t>
  </si>
  <si>
    <t>Przygotowanie placu budowy (uzbrojenie terenu, rozbiórki)</t>
  </si>
  <si>
    <t>Budowa budynku / realizacja inwestycji (roboty ziemne, stan zero, stan surowy, wykończenie zewnętrzne i wnętrz, instalacje, zagospodarowanie ternu itp.)</t>
  </si>
  <si>
    <t>Marketing (koszty marketingu, reklamy, koszty sprzedaży)</t>
  </si>
  <si>
    <t>Obsługa prawna i notarialna (w tym koszt umów deweloperskich)</t>
  </si>
  <si>
    <t>koszty działalności spółki (podatek od nieruchomości, najem biura, obsługa rachunkowa, zastepstwo inwestycyjne)</t>
  </si>
  <si>
    <t>Inne (np. koszty związane ze wspólnotą mieszkaniową po wybudowaniu)</t>
  </si>
  <si>
    <t>Opłaty za kontrolę inwestycji (kredyt i rachunki powiernicze)</t>
  </si>
  <si>
    <t xml:space="preserve">Roczna/kwartalna spłata odsetek (od wnioskowanego kredytu deweloperskiego i ewentualnie kredytu na VAT) </t>
  </si>
  <si>
    <t>Prowizje bankowe (np. udzielenie kredytu deweloperskiego i kredytu na VAT)</t>
  </si>
  <si>
    <t>typ mieszkania</t>
  </si>
  <si>
    <t>zakres pow.</t>
  </si>
  <si>
    <t>ilość szt.</t>
  </si>
  <si>
    <t>% udział</t>
  </si>
  <si>
    <t>(m2)</t>
  </si>
  <si>
    <t>szt.</t>
  </si>
  <si>
    <t>%</t>
  </si>
  <si>
    <t>dwupokojowe</t>
  </si>
  <si>
    <t xml:space="preserve">trzypokojowe </t>
  </si>
  <si>
    <t xml:space="preserve">czteropokojowe </t>
  </si>
  <si>
    <t>pięciopokojowe</t>
  </si>
  <si>
    <t>lokale niemieszkalne</t>
  </si>
  <si>
    <t>Struktura powierzchni w inwestycji</t>
  </si>
  <si>
    <t>średnia wielkość</t>
  </si>
  <si>
    <t>PUM/PU</t>
  </si>
  <si>
    <t>suma PUM</t>
  </si>
  <si>
    <t>suma PU</t>
  </si>
  <si>
    <t>miejsca parkingowe na zewnątrz</t>
  </si>
  <si>
    <t>miejsca parkingowe pod budynkiem</t>
  </si>
  <si>
    <t>jednopokojowe</t>
  </si>
  <si>
    <t>suma miejsc parkingowych</t>
  </si>
  <si>
    <t>pola do wypełnienia</t>
  </si>
  <si>
    <t xml:space="preserve">Na dzień </t>
  </si>
  <si>
    <t>Planowane do poniesienia</t>
  </si>
  <si>
    <t>I.</t>
  </si>
  <si>
    <t>Koszt nabycia gruntu i dokumentacji, w tym:</t>
  </si>
  <si>
    <t>2.</t>
  </si>
  <si>
    <t>3.</t>
  </si>
  <si>
    <t>II.</t>
  </si>
  <si>
    <t>Koszty budowy w tym:</t>
  </si>
  <si>
    <t>III.</t>
  </si>
  <si>
    <t>Pośrednie koszty realizacji przedsięwzięcia, w tym:</t>
  </si>
  <si>
    <t>5.</t>
  </si>
  <si>
    <t>IV.</t>
  </si>
  <si>
    <t>Koszty kredytowe, w tym:</t>
  </si>
  <si>
    <t>SUMA WARTOŚCIOWO</t>
  </si>
  <si>
    <t>SUMA PROCENTOWO</t>
  </si>
  <si>
    <t>Koszty inwestycji łącznie</t>
  </si>
  <si>
    <t xml:space="preserve">ZESTAWIENIE KOSZTÓW </t>
  </si>
  <si>
    <t>Koszty poniesione do chwili obecnej zgodnie z przepływami</t>
  </si>
  <si>
    <t xml:space="preserve">spłata odsetek (kredyt deweloperski i kredyt na VAT) </t>
  </si>
  <si>
    <t>Nakłady inwestycyjne bez kosztów finansowych</t>
  </si>
  <si>
    <t>spr. z przepływami</t>
  </si>
  <si>
    <t>podpis</t>
  </si>
  <si>
    <t xml:space="preserve">FCFF - scenariusz bazowy (przepływy pieniężne dostępne dla wierzycieli oraz właścicieli </t>
  </si>
  <si>
    <t>lp.</t>
  </si>
  <si>
    <t>Powierzchnia użytkowa w m2</t>
  </si>
  <si>
    <t>Status lokalu (sprzedany/wolny)</t>
  </si>
  <si>
    <t>Cena za lokal</t>
  </si>
  <si>
    <t>Cena za udział w działce/ uwzględniona w cenie m2 PUM</t>
  </si>
  <si>
    <t>Ile zostało do wpłacenia przez Nabywcę Brutto</t>
  </si>
  <si>
    <t>netto</t>
  </si>
  <si>
    <t>brutto</t>
  </si>
  <si>
    <t>16.</t>
  </si>
  <si>
    <t>17.</t>
  </si>
  <si>
    <t>18.</t>
  </si>
  <si>
    <t>19.</t>
  </si>
  <si>
    <t>źródła przychodów</t>
  </si>
  <si>
    <t>m2 / szt.</t>
  </si>
  <si>
    <t xml:space="preserve">średnia cena netto za </t>
  </si>
  <si>
    <t>średnia cena brutto za</t>
  </si>
  <si>
    <t xml:space="preserve">sprzedaż netto </t>
  </si>
  <si>
    <t xml:space="preserve">sprzedaż brutto </t>
  </si>
  <si>
    <t>w zł</t>
  </si>
  <si>
    <t>lokale mieszkalne</t>
  </si>
  <si>
    <t>miejsca parkingowe zewnętrzne</t>
  </si>
  <si>
    <t>RAZEM</t>
  </si>
  <si>
    <t>Zaliczki wpłacone przez Nabywcę netto</t>
  </si>
  <si>
    <t>Zaliczki wpłacone przez Nabywcę brutto</t>
  </si>
  <si>
    <t>Ile zostało do wpłacenia przez Nabywcę nrutto</t>
  </si>
  <si>
    <t>powierzchnia do sprzedaży</t>
  </si>
  <si>
    <t>pow. lok. mieszkalnych sprzedana</t>
  </si>
  <si>
    <t>% VAT</t>
  </si>
  <si>
    <t xml:space="preserve">komórki lokatorskie </t>
  </si>
  <si>
    <t>lokale usługowe</t>
  </si>
  <si>
    <t>inne</t>
  </si>
  <si>
    <t>Cena komórki lokatorskiej</t>
  </si>
  <si>
    <t>Cena miejsca parkingowego</t>
  </si>
  <si>
    <t>Nr. lokalu (zgodnie z umową sprzedaży)</t>
  </si>
  <si>
    <t>CENA ŁĄCZNA</t>
  </si>
  <si>
    <t>Cena 1 m2 lokalu</t>
  </si>
  <si>
    <t xml:space="preserve">Data zawarcia  umowy </t>
  </si>
  <si>
    <t>Forma umowy - rezerwacyjna
/deweloperska
/przedwstępna</t>
  </si>
  <si>
    <t>20.</t>
  </si>
  <si>
    <t>21.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</si>
  <si>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</si>
  <si>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</si>
  <si>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</si>
  <si>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</si>
  <si>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</si>
  <si>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</si>
  <si>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</si>
  <si>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</si>
  <si>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</si>
  <si>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</si>
  <si>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</si>
  <si>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</si>
  <si>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</si>
  <si>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</si>
  <si>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</si>
  <si>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</si>
  <si>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</si>
  <si>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</si>
  <si>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</si>
  <si>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</si>
  <si>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</si>
  <si>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</si>
  <si>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</si>
  <si>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</si>
  <si>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</si>
  <si>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</si>
  <si>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</si>
  <si>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</si>
  <si>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</si>
  <si>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</si>
  <si>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</si>
  <si>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</si>
  <si>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</si>
  <si>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</si>
  <si>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</si>
  <si>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</si>
  <si>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</si>
  <si>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</si>
  <si>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</si>
  <si>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</si>
  <si>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</si>
  <si>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</si>
  <si>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</si>
  <si>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</si>
  <si>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</si>
  <si>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</si>
  <si>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</si>
  <si>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</si>
  <si>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</si>
  <si>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</si>
  <si>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</si>
  <si>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</si>
  <si>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</si>
  <si>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</si>
  <si>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</si>
  <si>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</si>
  <si>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</si>
  <si>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</si>
  <si>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</si>
  <si>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</si>
  <si>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</si>
  <si>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</si>
  <si>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</si>
  <si>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</si>
  <si>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</si>
  <si>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</si>
  <si>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</si>
  <si>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</si>
  <si>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Wpływy razem netto</t>
  </si>
  <si>
    <t xml:space="preserve">Wypływy operacyjne netto (koszty działalności operacyjnej wraz z amortyzacją, o ile nie są wymienione w nakładach inwestycjyjnych) </t>
  </si>
  <si>
    <t>Nakłady inwestycyjne netto na przedsięwzięcie deweloperskie</t>
  </si>
  <si>
    <t>koszt pośrednictwa (brokera)</t>
  </si>
  <si>
    <t xml:space="preserve">Rezerwa na nieprzewidziane wydatki, rezerwa na ryzyko kursowe </t>
  </si>
  <si>
    <t xml:space="preserve">Koszty montażu / transportu /realizacji inwestycji </t>
  </si>
  <si>
    <t>wpływy na rachunki powiernicze - lokale mieszkalne</t>
  </si>
  <si>
    <t xml:space="preserve">wpływy na rachunek pomocniczy - komórki lokatorskie </t>
  </si>
  <si>
    <t>wpływy na rachunek powierniczy/pomocniczy - miejsca parkingowe pod budynkiem / garaże</t>
  </si>
  <si>
    <t xml:space="preserve">wpływy na rachunek powierniczy/pomocniczy -miejsca parkingowe zewnętrzne </t>
  </si>
  <si>
    <t xml:space="preserve">wpływy na rachunek powierniczy/pomocniczy - lokale usługowe / handlowe </t>
  </si>
  <si>
    <t xml:space="preserve">Załącznik W 9  do Instrukcji Kredytowania Klientów Instytucjonalnych Cz.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</si>
</sst>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yyyy/mm/dd;@"/>
    <numFmt numFmtId="167" formatCode="0.0%"/>
    <numFmt numFmtId="168" formatCode="#,##0.00\ _z_ł"/>
    <numFmt numFmtId="169" formatCode="#,##0.00&quot; zł&quot;"/>
    <numFmt numFmtId="170" formatCode="_-* #,##0.00\ [$zł-415]_-;\-* #,##0.00\ [$zł-415]_-;_-* &quot;-&quot;??\ [$zł-415]_-;_-@_-"/>
  </numFmts>
  <fonts count="44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1"/>
      <name val="Czcionka tekstu podstawowego"/>
      <charset val="238"/>
    </font>
    <font>
      <sz val="11"/>
      <name val="Arial CE"/>
      <family val="2"/>
      <charset val="238"/>
    </font>
    <font>
      <sz val="11"/>
      <name val="Arial"/>
      <family val="2"/>
    </font>
    <font>
      <i/>
      <sz val="10"/>
      <color indexed="10"/>
      <name val="SwitzerlandCondensed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i/>
      <sz val="12"/>
      <name val="Times New Roman"/>
      <family val="1"/>
      <charset val="238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i/>
      <sz val="10"/>
      <color rgb="FFFF0000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9"/>
      <color indexed="8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indexed="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0070C0"/>
      <name val="Czcionka tekstu podstawowego"/>
      <charset val="238"/>
    </font>
    <font>
      <sz val="11"/>
      <color rgb="FF0070C0"/>
      <name val="Czcionka tekstu podstawowego"/>
      <family val="2"/>
      <charset val="238"/>
    </font>
    <font>
      <i/>
      <sz val="11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u/>
      <sz val="9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7"/>
      </patternFill>
    </fill>
    <fill>
      <patternFill patternType="solid">
        <fgColor indexed="22"/>
        <bgColor indexed="21"/>
      </patternFill>
    </fill>
    <fill>
      <patternFill patternType="solid">
        <fgColor indexed="9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rgb="FFFFEB9C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DDDDD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6">
    <xf numFmtId="0" fontId="0" fillId="0" borderId="0"/>
    <xf numFmtId="164" fontId="13" fillId="0" borderId="0" applyFont="0" applyFill="0" applyBorder="0" applyAlignment="0" applyProtection="0"/>
    <xf numFmtId="0" fontId="14" fillId="9" borderId="0" applyNumberFormat="0" applyBorder="0" applyAlignment="0" applyProtection="0"/>
    <xf numFmtId="0" fontId="13" fillId="0" borderId="0"/>
    <xf numFmtId="0" fontId="1" fillId="0" borderId="0">
      <alignment horizontal="center"/>
    </xf>
    <xf numFmtId="9" fontId="13" fillId="0" borderId="0" applyFont="0" applyFill="0" applyBorder="0" applyAlignment="0" applyProtection="0"/>
  </cellStyleXfs>
  <cellXfs count="253">
    <xf numFmtId="0" fontId="0" fillId="0" borderId="0" xfId="0"/>
    <xf numFmtId="0" fontId="15" fillId="0" borderId="0" xfId="0" applyNumberFormat="1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5" fillId="0" borderId="0" xfId="0" applyNumberFormat="1" applyFont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6" fillId="0" borderId="0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4" fontId="0" fillId="0" borderId="4" xfId="0" applyNumberForma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19" fillId="0" borderId="0" xfId="0" applyFont="1" applyBorder="1" applyAlignment="1">
      <alignment vertical="center" wrapText="1"/>
    </xf>
    <xf numFmtId="4" fontId="0" fillId="10" borderId="4" xfId="0" applyNumberFormat="1" applyFill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4" fontId="0" fillId="0" borderId="0" xfId="0" applyNumberFormat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 wrapText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>
      <alignment vertical="center" wrapText="1"/>
    </xf>
    <xf numFmtId="0" fontId="0" fillId="10" borderId="4" xfId="0" applyFill="1" applyBorder="1" applyAlignment="1" applyProtection="1">
      <alignment horizontal="center" vertical="center" wrapText="1"/>
      <protection locked="0"/>
    </xf>
    <xf numFmtId="0" fontId="21" fillId="10" borderId="4" xfId="0" applyFont="1" applyFill="1" applyBorder="1" applyAlignment="1" applyProtection="1">
      <alignment horizontal="center" vertical="center" wrapText="1"/>
      <protection locked="0"/>
    </xf>
    <xf numFmtId="4" fontId="0" fillId="10" borderId="4" xfId="0" applyNumberFormat="1" applyFill="1" applyBorder="1" applyAlignment="1" applyProtection="1">
      <alignment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10" borderId="4" xfId="0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Alignment="1" applyProtection="1">
      <alignment vertical="center" wrapText="1"/>
      <protection locked="0"/>
    </xf>
    <xf numFmtId="4" fontId="16" fillId="11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10" borderId="4" xfId="0" applyFill="1" applyBorder="1" applyAlignment="1" applyProtection="1">
      <alignment vertical="center" wrapText="1"/>
      <protection locked="0"/>
    </xf>
    <xf numFmtId="168" fontId="0" fillId="0" borderId="0" xfId="0" applyNumberFormat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0" applyNumberFormat="1" applyFill="1" applyBorder="1" applyAlignment="1" applyProtection="1">
      <alignment vertical="center" wrapText="1"/>
      <protection locked="0"/>
    </xf>
    <xf numFmtId="0" fontId="4" fillId="0" borderId="7" xfId="4" applyNumberFormat="1" applyFont="1" applyBorder="1" applyAlignment="1" applyProtection="1">
      <alignment horizontal="left" vertical="center" wrapText="1"/>
    </xf>
    <xf numFmtId="0" fontId="2" fillId="10" borderId="7" xfId="4" applyNumberFormat="1" applyFont="1" applyFill="1" applyBorder="1" applyAlignment="1" applyProtection="1">
      <alignment horizontal="left" vertical="center" wrapText="1"/>
    </xf>
    <xf numFmtId="0" fontId="5" fillId="0" borderId="4" xfId="3" applyFont="1" applyBorder="1" applyAlignment="1">
      <alignment horizontal="left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17" fillId="0" borderId="4" xfId="0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0" fontId="17" fillId="0" borderId="6" xfId="0" applyFont="1" applyFill="1" applyBorder="1" applyAlignment="1" applyProtection="1">
      <alignment vertical="center" wrapText="1"/>
      <protection locked="0"/>
    </xf>
    <xf numFmtId="0" fontId="0" fillId="10" borderId="4" xfId="0" applyFill="1" applyBorder="1" applyAlignment="1" applyProtection="1">
      <alignment horizontal="center" vertical="center" wrapText="1"/>
      <protection hidden="1"/>
    </xf>
    <xf numFmtId="4" fontId="0" fillId="0" borderId="4" xfId="0" applyNumberForma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4" fontId="3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9" fillId="0" borderId="5" xfId="0" applyFont="1" applyBorder="1" applyAlignment="1">
      <alignment vertical="center" wrapText="1"/>
    </xf>
    <xf numFmtId="39" fontId="6" fillId="0" borderId="0" xfId="0" applyNumberFormat="1" applyFont="1" applyAlignment="1" applyProtection="1">
      <alignment vertical="top" wrapText="1"/>
      <protection locked="0"/>
    </xf>
    <xf numFmtId="0" fontId="0" fillId="0" borderId="0" xfId="0" applyBorder="1" applyAlignment="1">
      <alignment wrapText="1"/>
    </xf>
    <xf numFmtId="4" fontId="0" fillId="10" borderId="4" xfId="0" applyNumberFormat="1" applyFill="1" applyBorder="1" applyAlignment="1" applyProtection="1">
      <alignment vertical="center" wrapText="1"/>
    </xf>
    <xf numFmtId="168" fontId="0" fillId="10" borderId="4" xfId="0" applyNumberForma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18" fillId="11" borderId="0" xfId="0" applyFont="1" applyFill="1" applyBorder="1" applyAlignment="1" applyProtection="1">
      <alignment horizontal="center" vertical="center" wrapText="1"/>
      <protection hidden="1"/>
    </xf>
    <xf numFmtId="4" fontId="18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0" fillId="0" borderId="0" xfId="0" applyNumberFormat="1" applyFill="1" applyBorder="1" applyAlignment="1" applyProtection="1">
      <alignment horizontal="center" vertical="center" wrapText="1"/>
      <protection hidden="1"/>
    </xf>
    <xf numFmtId="0" fontId="18" fillId="10" borderId="4" xfId="0" applyFont="1" applyFill="1" applyBorder="1" applyAlignment="1" applyProtection="1">
      <alignment horizontal="left" vertical="center" wrapText="1"/>
    </xf>
    <xf numFmtId="0" fontId="20" fillId="10" borderId="4" xfId="0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4" fontId="0" fillId="0" borderId="4" xfId="0" applyNumberFormat="1" applyFill="1" applyBorder="1" applyAlignment="1" applyProtection="1">
      <alignment vertical="center" wrapText="1"/>
      <protection hidden="1"/>
    </xf>
    <xf numFmtId="0" fontId="8" fillId="0" borderId="0" xfId="0" applyFont="1" applyBorder="1" applyAlignment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165" fontId="0" fillId="0" borderId="0" xfId="0" applyNumberFormat="1" applyFill="1" applyBorder="1" applyAlignment="1" applyProtection="1">
      <alignment horizontal="right" vertical="center" wrapText="1"/>
    </xf>
    <xf numFmtId="0" fontId="0" fillId="12" borderId="4" xfId="0" applyFill="1" applyBorder="1" applyAlignment="1" applyProtection="1">
      <alignment horizontal="center" vertical="center" wrapText="1"/>
    </xf>
    <xf numFmtId="4" fontId="0" fillId="12" borderId="4" xfId="0" applyNumberFormat="1" applyFill="1" applyBorder="1" applyAlignment="1" applyProtection="1">
      <alignment vertical="center" wrapText="1"/>
    </xf>
    <xf numFmtId="0" fontId="0" fillId="10" borderId="4" xfId="0" applyFill="1" applyBorder="1" applyAlignment="1" applyProtection="1">
      <alignment horizontal="center" vertical="center" wrapText="1"/>
    </xf>
    <xf numFmtId="4" fontId="0" fillId="0" borderId="4" xfId="0" applyNumberFormat="1" applyBorder="1" applyAlignment="1" applyProtection="1">
      <alignment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5" fillId="0" borderId="4" xfId="3" applyFont="1" applyFill="1" applyBorder="1" applyAlignment="1">
      <alignment horizontal="left" vertical="center" wrapText="1"/>
    </xf>
    <xf numFmtId="0" fontId="5" fillId="0" borderId="4" xfId="3" applyFont="1" applyFill="1" applyBorder="1" applyAlignment="1" applyProtection="1">
      <alignment horizontal="left" wrapText="1"/>
      <protection locked="0"/>
    </xf>
    <xf numFmtId="3" fontId="5" fillId="0" borderId="4" xfId="3" applyNumberFormat="1" applyFont="1" applyFill="1" applyBorder="1" applyAlignment="1">
      <alignment horizontal="left" vertical="center" wrapText="1"/>
    </xf>
    <xf numFmtId="4" fontId="0" fillId="12" borderId="4" xfId="0" applyNumberFormat="1" applyFill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 applyProtection="1">
      <alignment vertical="center" wrapText="1"/>
      <protection hidden="1"/>
    </xf>
    <xf numFmtId="0" fontId="24" fillId="0" borderId="4" xfId="0" applyFont="1" applyFill="1" applyBorder="1" applyAlignment="1" applyProtection="1">
      <alignment horizontal="center" vertical="center" wrapText="1"/>
      <protection hidden="1"/>
    </xf>
    <xf numFmtId="0" fontId="25" fillId="0" borderId="4" xfId="0" applyFont="1" applyFill="1" applyBorder="1" applyAlignment="1" applyProtection="1">
      <alignment vertical="center"/>
      <protection hidden="1"/>
    </xf>
    <xf numFmtId="0" fontId="26" fillId="0" borderId="4" xfId="0" applyFont="1" applyFill="1" applyBorder="1" applyAlignment="1" applyProtection="1">
      <alignment horizontal="center" vertical="center"/>
      <protection hidden="1"/>
    </xf>
    <xf numFmtId="0" fontId="27" fillId="0" borderId="4" xfId="0" applyFont="1" applyBorder="1" applyAlignment="1">
      <alignment horizontal="justify" vertical="center"/>
    </xf>
    <xf numFmtId="10" fontId="25" fillId="2" borderId="4" xfId="5" applyNumberFormat="1" applyFont="1" applyFill="1" applyBorder="1" applyAlignment="1" applyProtection="1">
      <alignment horizontal="right" vertical="center"/>
      <protection hidden="1"/>
    </xf>
    <xf numFmtId="4" fontId="25" fillId="0" borderId="4" xfId="0" applyNumberFormat="1" applyFont="1" applyBorder="1" applyAlignment="1" applyProtection="1">
      <alignment horizontal="right" vertical="center"/>
      <protection hidden="1"/>
    </xf>
    <xf numFmtId="10" fontId="25" fillId="0" borderId="4" xfId="0" applyNumberFormat="1" applyFont="1" applyBorder="1" applyAlignment="1" applyProtection="1">
      <alignment horizontal="right" vertical="center"/>
      <protection hidden="1"/>
    </xf>
    <xf numFmtId="167" fontId="25" fillId="0" borderId="4" xfId="0" applyNumberFormat="1" applyFont="1" applyBorder="1" applyAlignment="1" applyProtection="1">
      <alignment horizontal="right" vertical="center"/>
      <protection hidden="1"/>
    </xf>
    <xf numFmtId="0" fontId="25" fillId="0" borderId="4" xfId="0" applyFont="1" applyBorder="1" applyAlignment="1" applyProtection="1">
      <alignment vertical="center"/>
      <protection hidden="1"/>
    </xf>
    <xf numFmtId="0" fontId="24" fillId="3" borderId="4" xfId="0" applyFont="1" applyFill="1" applyBorder="1" applyAlignment="1" applyProtection="1">
      <alignment vertical="center"/>
      <protection hidden="1"/>
    </xf>
    <xf numFmtId="10" fontId="24" fillId="3" borderId="4" xfId="0" applyNumberFormat="1" applyFont="1" applyFill="1" applyBorder="1" applyAlignment="1" applyProtection="1">
      <alignment horizontal="right" vertical="center"/>
      <protection hidden="1"/>
    </xf>
    <xf numFmtId="4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3" borderId="4" xfId="0" applyFont="1" applyFill="1" applyBorder="1" applyAlignment="1" applyProtection="1">
      <alignment horizontal="center" vertical="center"/>
      <protection hidden="1"/>
    </xf>
    <xf numFmtId="0" fontId="25" fillId="0" borderId="8" xfId="0" applyFont="1" applyBorder="1" applyAlignment="1" applyProtection="1">
      <alignment vertical="center"/>
      <protection hidden="1"/>
    </xf>
    <xf numFmtId="10" fontId="25" fillId="0" borderId="8" xfId="0" applyNumberFormat="1" applyFont="1" applyBorder="1" applyAlignment="1" applyProtection="1">
      <alignment horizontal="right" vertical="center"/>
      <protection hidden="1"/>
    </xf>
    <xf numFmtId="4" fontId="25" fillId="0" borderId="8" xfId="0" quotePrefix="1" applyNumberFormat="1" applyFont="1" applyBorder="1" applyAlignment="1" applyProtection="1">
      <alignment horizontal="right" vertical="center"/>
      <protection hidden="1"/>
    </xf>
    <xf numFmtId="0" fontId="27" fillId="0" borderId="9" xfId="0" applyFont="1" applyBorder="1" applyAlignment="1">
      <alignment horizontal="justify" vertical="center"/>
    </xf>
    <xf numFmtId="167" fontId="25" fillId="0" borderId="9" xfId="0" applyNumberFormat="1" applyFont="1" applyBorder="1" applyAlignment="1" applyProtection="1">
      <alignment horizontal="right" vertical="center"/>
      <protection hidden="1"/>
    </xf>
    <xf numFmtId="4" fontId="25" fillId="0" borderId="9" xfId="0" quotePrefix="1" applyNumberFormat="1" applyFont="1" applyBorder="1" applyAlignment="1" applyProtection="1">
      <alignment horizontal="right" vertical="center"/>
      <protection hidden="1"/>
    </xf>
    <xf numFmtId="0" fontId="28" fillId="0" borderId="4" xfId="2" quotePrefix="1" applyFont="1" applyFill="1" applyBorder="1" applyAlignment="1" applyProtection="1">
      <alignment horizontal="center" vertical="center"/>
      <protection locked="0"/>
    </xf>
    <xf numFmtId="4" fontId="28" fillId="0" borderId="4" xfId="2" applyNumberFormat="1" applyFont="1" applyFill="1" applyBorder="1" applyAlignment="1" applyProtection="1">
      <alignment vertical="center"/>
      <protection locked="0"/>
    </xf>
    <xf numFmtId="4" fontId="25" fillId="0" borderId="4" xfId="0" quotePrefix="1" applyNumberFormat="1" applyFont="1" applyFill="1" applyBorder="1" applyAlignment="1" applyProtection="1">
      <alignment horizontal="right" vertical="center"/>
      <protection hidden="1"/>
    </xf>
    <xf numFmtId="0" fontId="28" fillId="0" borderId="4" xfId="2" applyFont="1" applyFill="1" applyBorder="1" applyAlignment="1" applyProtection="1">
      <alignment horizontal="center" vertical="center"/>
      <protection locked="0"/>
    </xf>
    <xf numFmtId="4" fontId="28" fillId="0" borderId="4" xfId="2" applyNumberFormat="1" applyFont="1" applyFill="1" applyBorder="1" applyAlignment="1" applyProtection="1">
      <alignment horizontal="right" vertical="center"/>
      <protection locked="0"/>
    </xf>
    <xf numFmtId="0" fontId="27" fillId="0" borderId="8" xfId="0" applyFont="1" applyBorder="1" applyAlignment="1">
      <alignment horizontal="justify" vertical="center"/>
    </xf>
    <xf numFmtId="167" fontId="25" fillId="0" borderId="8" xfId="0" applyNumberFormat="1" applyFont="1" applyBorder="1" applyAlignment="1" applyProtection="1">
      <alignment horizontal="right" vertical="center"/>
      <protection hidden="1"/>
    </xf>
    <xf numFmtId="0" fontId="28" fillId="0" borderId="9" xfId="2" quotePrefix="1" applyFont="1" applyFill="1" applyBorder="1" applyAlignment="1" applyProtection="1">
      <alignment horizontal="center" vertical="center"/>
      <protection locked="0"/>
    </xf>
    <xf numFmtId="4" fontId="28" fillId="0" borderId="9" xfId="2" applyNumberFormat="1" applyFont="1" applyFill="1" applyBorder="1" applyAlignment="1" applyProtection="1">
      <alignment vertical="center"/>
      <protection locked="0"/>
    </xf>
    <xf numFmtId="4" fontId="25" fillId="0" borderId="9" xfId="0" quotePrefix="1" applyNumberFormat="1" applyFont="1" applyFill="1" applyBorder="1" applyAlignment="1" applyProtection="1">
      <alignment horizontal="right" vertical="center"/>
      <protection hidden="1"/>
    </xf>
    <xf numFmtId="4" fontId="24" fillId="0" borderId="4" xfId="0" applyNumberFormat="1" applyFont="1" applyFill="1" applyBorder="1" applyAlignment="1" applyProtection="1">
      <alignment horizontal="right" vertical="center"/>
      <protection hidden="1"/>
    </xf>
    <xf numFmtId="0" fontId="27" fillId="0" borderId="4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8" fillId="13" borderId="4" xfId="2" applyFont="1" applyFill="1" applyBorder="1" applyAlignment="1" applyProtection="1">
      <alignment horizontal="center" vertical="center"/>
      <protection locked="0"/>
    </xf>
    <xf numFmtId="0" fontId="28" fillId="13" borderId="9" xfId="2" applyFont="1" applyFill="1" applyBorder="1" applyAlignment="1" applyProtection="1">
      <alignment horizontal="center" vertical="center"/>
      <protection locked="0"/>
    </xf>
    <xf numFmtId="0" fontId="28" fillId="13" borderId="8" xfId="2" applyFont="1" applyFill="1" applyBorder="1" applyAlignment="1" applyProtection="1">
      <alignment horizontal="center" vertical="center"/>
      <protection locked="0"/>
    </xf>
    <xf numFmtId="0" fontId="28" fillId="10" borderId="8" xfId="2" applyFont="1" applyFill="1" applyBorder="1" applyAlignment="1" applyProtection="1">
      <alignment horizontal="center" vertical="center"/>
      <protection locked="0"/>
    </xf>
    <xf numFmtId="4" fontId="28" fillId="13" borderId="4" xfId="2" applyNumberFormat="1" applyFont="1" applyFill="1" applyBorder="1" applyAlignment="1" applyProtection="1">
      <alignment vertical="center"/>
      <protection locked="0"/>
    </xf>
    <xf numFmtId="4" fontId="28" fillId="13" borderId="4" xfId="2" applyNumberFormat="1" applyFont="1" applyFill="1" applyBorder="1" applyAlignment="1" applyProtection="1">
      <alignment horizontal="right" vertical="center"/>
      <protection locked="0"/>
    </xf>
    <xf numFmtId="4" fontId="28" fillId="13" borderId="9" xfId="2" applyNumberFormat="1" applyFont="1" applyFill="1" applyBorder="1" applyAlignment="1" applyProtection="1">
      <alignment vertical="center"/>
      <protection locked="0"/>
    </xf>
    <xf numFmtId="4" fontId="28" fillId="13" borderId="8" xfId="2" applyNumberFormat="1" applyFont="1" applyFill="1" applyBorder="1" applyAlignment="1" applyProtection="1">
      <alignment horizontal="right" vertical="center"/>
      <protection locked="0"/>
    </xf>
    <xf numFmtId="4" fontId="28" fillId="13" borderId="8" xfId="2" applyNumberFormat="1" applyFont="1" applyFill="1" applyBorder="1" applyAlignment="1" applyProtection="1">
      <alignment vertical="center"/>
      <protection locked="0"/>
    </xf>
    <xf numFmtId="0" fontId="29" fillId="0" borderId="0" xfId="0" applyFont="1"/>
    <xf numFmtId="0" fontId="30" fillId="0" borderId="0" xfId="0" applyFont="1"/>
    <xf numFmtId="166" fontId="24" fillId="10" borderId="4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4" borderId="4" xfId="0" applyFont="1" applyFill="1" applyBorder="1" applyAlignment="1" applyProtection="1">
      <alignment horizontal="center" vertical="center"/>
      <protection hidden="1"/>
    </xf>
    <xf numFmtId="44" fontId="24" fillId="3" borderId="4" xfId="0" applyNumberFormat="1" applyFont="1" applyFill="1" applyBorder="1" applyAlignment="1" applyProtection="1">
      <alignment vertical="center" wrapText="1"/>
      <protection hidden="1"/>
    </xf>
    <xf numFmtId="44" fontId="25" fillId="10" borderId="4" xfId="0" applyNumberFormat="1" applyFont="1" applyFill="1" applyBorder="1" applyAlignment="1" applyProtection="1">
      <alignment vertical="center" wrapText="1"/>
      <protection hidden="1"/>
    </xf>
    <xf numFmtId="44" fontId="25" fillId="0" borderId="4" xfId="0" applyNumberFormat="1" applyFont="1" applyFill="1" applyBorder="1" applyAlignment="1" applyProtection="1">
      <alignment vertical="center" wrapText="1"/>
      <protection hidden="1"/>
    </xf>
    <xf numFmtId="0" fontId="25" fillId="0" borderId="4" xfId="0" applyFont="1" applyBorder="1" applyAlignment="1" applyProtection="1">
      <alignment vertical="center" wrapText="1"/>
      <protection hidden="1"/>
    </xf>
    <xf numFmtId="169" fontId="24" fillId="5" borderId="4" xfId="0" applyNumberFormat="1" applyFont="1" applyFill="1" applyBorder="1" applyAlignment="1" applyProtection="1">
      <alignment vertical="center" wrapText="1"/>
      <protection hidden="1"/>
    </xf>
    <xf numFmtId="10" fontId="24" fillId="5" borderId="4" xfId="0" applyNumberFormat="1" applyFont="1" applyFill="1" applyBorder="1" applyAlignment="1" applyProtection="1">
      <alignment vertical="center" wrapText="1"/>
      <protection hidden="1"/>
    </xf>
    <xf numFmtId="0" fontId="25" fillId="6" borderId="4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>
      <alignment wrapText="1"/>
    </xf>
    <xf numFmtId="0" fontId="24" fillId="4" borderId="4" xfId="0" applyFont="1" applyFill="1" applyBorder="1" applyAlignment="1" applyProtection="1">
      <alignment horizontal="center" vertical="center" wrapText="1"/>
      <protection hidden="1"/>
    </xf>
    <xf numFmtId="0" fontId="25" fillId="2" borderId="4" xfId="0" applyFont="1" applyFill="1" applyBorder="1" applyAlignment="1" applyProtection="1">
      <alignment horizontal="center" vertical="center" wrapText="1"/>
      <protection hidden="1"/>
    </xf>
    <xf numFmtId="164" fontId="31" fillId="0" borderId="0" xfId="1" applyFont="1" applyAlignment="1" applyProtection="1">
      <alignment vertical="center" wrapText="1"/>
      <protection locked="0"/>
    </xf>
    <xf numFmtId="164" fontId="32" fillId="0" borderId="0" xfId="1" applyFont="1" applyAlignment="1" applyProtection="1">
      <alignment vertical="center" wrapText="1"/>
      <protection locked="0"/>
    </xf>
    <xf numFmtId="164" fontId="32" fillId="0" borderId="0" xfId="1" applyFont="1" applyFill="1" applyAlignment="1" applyProtection="1">
      <alignment vertical="center" wrapText="1"/>
      <protection locked="0"/>
    </xf>
    <xf numFmtId="0" fontId="33" fillId="0" borderId="0" xfId="0" applyFont="1" applyAlignment="1">
      <alignment vertical="center" wrapText="1"/>
    </xf>
    <xf numFmtId="0" fontId="4" fillId="0" borderId="10" xfId="4" applyNumberFormat="1" applyFont="1" applyBorder="1" applyAlignment="1" applyProtection="1">
      <alignment horizontal="left" vertical="center" wrapText="1"/>
    </xf>
    <xf numFmtId="0" fontId="34" fillId="0" borderId="0" xfId="0" applyFont="1"/>
    <xf numFmtId="0" fontId="34" fillId="0" borderId="0" xfId="0" applyFont="1" applyAlignment="1">
      <alignment wrapText="1"/>
    </xf>
    <xf numFmtId="0" fontId="30" fillId="0" borderId="5" xfId="0" applyFont="1" applyBorder="1"/>
    <xf numFmtId="0" fontId="17" fillId="0" borderId="5" xfId="0" applyFont="1" applyFill="1" applyBorder="1" applyAlignment="1" applyProtection="1">
      <alignment vertical="center" wrapText="1"/>
      <protection hidden="1"/>
    </xf>
    <xf numFmtId="0" fontId="35" fillId="10" borderId="0" xfId="0" applyFont="1" applyFill="1"/>
    <xf numFmtId="0" fontId="29" fillId="0" borderId="0" xfId="0" applyFont="1" applyFill="1"/>
    <xf numFmtId="0" fontId="29" fillId="0" borderId="5" xfId="0" applyFont="1" applyBorder="1"/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4" fontId="27" fillId="0" borderId="4" xfId="0" applyNumberFormat="1" applyFont="1" applyBorder="1" applyAlignment="1">
      <alignment horizontal="right" vertical="center" wrapText="1"/>
    </xf>
    <xf numFmtId="4" fontId="27" fillId="0" borderId="4" xfId="0" applyNumberFormat="1" applyFont="1" applyBorder="1" applyAlignment="1">
      <alignment horizontal="right" vertical="center"/>
    </xf>
    <xf numFmtId="0" fontId="30" fillId="0" borderId="4" xfId="0" applyFont="1" applyBorder="1"/>
    <xf numFmtId="0" fontId="36" fillId="0" borderId="4" xfId="0" applyFont="1" applyBorder="1" applyAlignment="1">
      <alignment vertical="center" wrapText="1"/>
    </xf>
    <xf numFmtId="4" fontId="36" fillId="0" borderId="4" xfId="0" applyNumberFormat="1" applyFont="1" applyBorder="1" applyAlignment="1">
      <alignment horizontal="right" vertical="center" wrapText="1"/>
    </xf>
    <xf numFmtId="0" fontId="37" fillId="0" borderId="11" xfId="0" applyFont="1" applyFill="1" applyBorder="1" applyAlignment="1">
      <alignment horizontal="center" vertical="center" wrapText="1"/>
    </xf>
    <xf numFmtId="44" fontId="37" fillId="0" borderId="11" xfId="0" applyNumberFormat="1" applyFont="1" applyFill="1" applyBorder="1" applyAlignment="1">
      <alignment horizontal="center" vertical="center"/>
    </xf>
    <xf numFmtId="44" fontId="37" fillId="0" borderId="12" xfId="0" applyNumberFormat="1" applyFont="1" applyFill="1" applyBorder="1" applyAlignment="1">
      <alignment horizontal="center" vertical="center" wrapText="1"/>
    </xf>
    <xf numFmtId="4" fontId="37" fillId="0" borderId="11" xfId="0" applyNumberFormat="1" applyFont="1" applyFill="1" applyBorder="1" applyAlignment="1">
      <alignment horizontal="center" vertical="center" wrapText="1"/>
    </xf>
    <xf numFmtId="169" fontId="37" fillId="0" borderId="11" xfId="0" applyNumberFormat="1" applyFont="1" applyFill="1" applyBorder="1" applyAlignment="1">
      <alignment horizontal="center" vertical="center" wrapText="1"/>
    </xf>
    <xf numFmtId="44" fontId="37" fillId="0" borderId="11" xfId="0" applyNumberFormat="1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169" fontId="25" fillId="0" borderId="14" xfId="0" applyNumberFormat="1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169" fontId="25" fillId="0" borderId="16" xfId="0" applyNumberFormat="1" applyFont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/>
    </xf>
    <xf numFmtId="44" fontId="37" fillId="0" borderId="12" xfId="0" applyNumberFormat="1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/>
    </xf>
    <xf numFmtId="4" fontId="27" fillId="10" borderId="4" xfId="0" applyNumberFormat="1" applyFont="1" applyFill="1" applyBorder="1" applyAlignment="1">
      <alignment horizontal="right" vertical="center" wrapText="1"/>
    </xf>
    <xf numFmtId="0" fontId="27" fillId="10" borderId="4" xfId="0" applyFont="1" applyFill="1" applyBorder="1" applyAlignment="1">
      <alignment horizontal="right" vertical="center" wrapText="1"/>
    </xf>
    <xf numFmtId="0" fontId="30" fillId="10" borderId="4" xfId="0" applyFont="1" applyFill="1" applyBorder="1" applyAlignment="1">
      <alignment horizontal="right" vertical="center"/>
    </xf>
    <xf numFmtId="9" fontId="30" fillId="10" borderId="4" xfId="5" applyFont="1" applyFill="1" applyBorder="1" applyAlignment="1">
      <alignment horizontal="right" vertical="center"/>
    </xf>
    <xf numFmtId="170" fontId="37" fillId="0" borderId="12" xfId="0" applyNumberFormat="1" applyFont="1" applyFill="1" applyBorder="1" applyAlignment="1">
      <alignment horizontal="right" vertical="center" wrapText="1"/>
    </xf>
    <xf numFmtId="170" fontId="39" fillId="0" borderId="12" xfId="0" applyNumberFormat="1" applyFont="1" applyFill="1" applyBorder="1" applyAlignment="1">
      <alignment horizontal="right" vertical="center" wrapText="1"/>
    </xf>
    <xf numFmtId="170" fontId="37" fillId="0" borderId="11" xfId="0" applyNumberFormat="1" applyFont="1" applyFill="1" applyBorder="1" applyAlignment="1">
      <alignment horizontal="right" vertical="center" wrapText="1"/>
    </xf>
    <xf numFmtId="170" fontId="39" fillId="0" borderId="11" xfId="0" applyNumberFormat="1" applyFont="1" applyFill="1" applyBorder="1" applyAlignment="1">
      <alignment horizontal="right" vertical="center" wrapText="1"/>
    </xf>
    <xf numFmtId="44" fontId="37" fillId="0" borderId="18" xfId="0" applyNumberFormat="1" applyFont="1" applyFill="1" applyBorder="1" applyAlignment="1">
      <alignment horizontal="center" vertical="center"/>
    </xf>
    <xf numFmtId="44" fontId="37" fillId="0" borderId="19" xfId="0" applyNumberFormat="1" applyFont="1" applyFill="1" applyBorder="1" applyAlignment="1">
      <alignment horizontal="center" vertical="center" wrapText="1"/>
    </xf>
    <xf numFmtId="169" fontId="37" fillId="0" borderId="19" xfId="0" applyNumberFormat="1" applyFont="1" applyFill="1" applyBorder="1" applyAlignment="1">
      <alignment horizontal="center" vertical="center" wrapText="1"/>
    </xf>
    <xf numFmtId="169" fontId="37" fillId="0" borderId="4" xfId="0" applyNumberFormat="1" applyFont="1" applyFill="1" applyBorder="1" applyAlignment="1">
      <alignment horizontal="center" vertical="center" wrapText="1"/>
    </xf>
    <xf numFmtId="169" fontId="37" fillId="0" borderId="8" xfId="0" applyNumberFormat="1" applyFont="1" applyFill="1" applyBorder="1" applyAlignment="1">
      <alignment horizontal="center" vertical="center" wrapText="1"/>
    </xf>
    <xf numFmtId="169" fontId="37" fillId="0" borderId="20" xfId="0" applyNumberFormat="1" applyFont="1" applyBorder="1" applyAlignment="1">
      <alignment horizontal="center" vertical="center" wrapText="1"/>
    </xf>
    <xf numFmtId="169" fontId="25" fillId="7" borderId="20" xfId="0" applyNumberFormat="1" applyFont="1" applyFill="1" applyBorder="1" applyAlignment="1">
      <alignment horizontal="center" vertical="center" wrapText="1"/>
    </xf>
    <xf numFmtId="169" fontId="25" fillId="7" borderId="21" xfId="0" applyNumberFormat="1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164" fontId="40" fillId="14" borderId="9" xfId="1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169" fontId="37" fillId="8" borderId="9" xfId="0" applyNumberFormat="1" applyFont="1" applyFill="1" applyBorder="1" applyAlignment="1">
      <alignment horizontal="center" vertical="center" wrapText="1"/>
    </xf>
    <xf numFmtId="169" fontId="41" fillId="14" borderId="9" xfId="0" applyNumberFormat="1" applyFont="1" applyFill="1" applyBorder="1" applyAlignment="1">
      <alignment horizontal="center" vertical="center" wrapText="1"/>
    </xf>
    <xf numFmtId="0" fontId="37" fillId="15" borderId="23" xfId="0" applyFont="1" applyFill="1" applyBorder="1" applyAlignment="1">
      <alignment horizontal="center" vertical="center" wrapText="1"/>
    </xf>
    <xf numFmtId="0" fontId="37" fillId="15" borderId="20" xfId="0" applyFont="1" applyFill="1" applyBorder="1" applyAlignment="1">
      <alignment horizontal="center" vertical="center" wrapText="1"/>
    </xf>
    <xf numFmtId="169" fontId="37" fillId="15" borderId="20" xfId="0" applyNumberFormat="1" applyFont="1" applyFill="1" applyBorder="1" applyAlignment="1">
      <alignment horizontal="center" vertical="center" wrapText="1"/>
    </xf>
    <xf numFmtId="0" fontId="41" fillId="14" borderId="9" xfId="0" applyNumberFormat="1" applyFont="1" applyFill="1" applyBorder="1" applyAlignment="1">
      <alignment horizontal="center" vertical="center" wrapText="1"/>
    </xf>
    <xf numFmtId="164" fontId="38" fillId="16" borderId="4" xfId="1" applyFont="1" applyFill="1" applyBorder="1"/>
    <xf numFmtId="0" fontId="37" fillId="0" borderId="24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4" fontId="37" fillId="0" borderId="25" xfId="0" applyNumberFormat="1" applyFont="1" applyFill="1" applyBorder="1" applyAlignment="1">
      <alignment horizontal="center" vertical="center" wrapText="1"/>
    </xf>
    <xf numFmtId="169" fontId="37" fillId="0" borderId="25" xfId="0" applyNumberFormat="1" applyFont="1" applyFill="1" applyBorder="1" applyAlignment="1">
      <alignment horizontal="center" vertical="center" wrapText="1"/>
    </xf>
    <xf numFmtId="170" fontId="37" fillId="0" borderId="25" xfId="0" applyNumberFormat="1" applyFont="1" applyFill="1" applyBorder="1" applyAlignment="1">
      <alignment horizontal="right" vertical="center" wrapText="1"/>
    </xf>
    <xf numFmtId="170" fontId="39" fillId="0" borderId="25" xfId="0" applyNumberFormat="1" applyFont="1" applyFill="1" applyBorder="1" applyAlignment="1">
      <alignment horizontal="right" vertical="center" wrapText="1"/>
    </xf>
    <xf numFmtId="169" fontId="37" fillId="0" borderId="26" xfId="0" applyNumberFormat="1" applyFont="1" applyFill="1" applyBorder="1" applyAlignment="1">
      <alignment horizontal="center" vertical="center" wrapText="1"/>
    </xf>
    <xf numFmtId="169" fontId="37" fillId="0" borderId="9" xfId="0" applyNumberFormat="1" applyFont="1" applyFill="1" applyBorder="1" applyAlignment="1">
      <alignment horizontal="center" vertical="center" wrapText="1"/>
    </xf>
    <xf numFmtId="0" fontId="4" fillId="0" borderId="7" xfId="4" applyNumberFormat="1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165" fontId="0" fillId="0" borderId="27" xfId="0" applyNumberFormat="1" applyFill="1" applyBorder="1" applyAlignment="1" applyProtection="1">
      <alignment horizontal="right" vertical="center" wrapText="1"/>
    </xf>
    <xf numFmtId="165" fontId="0" fillId="0" borderId="28" xfId="0" applyNumberFormat="1" applyFill="1" applyBorder="1" applyAlignment="1" applyProtection="1">
      <alignment horizontal="right" vertical="center" wrapText="1"/>
    </xf>
    <xf numFmtId="165" fontId="0" fillId="0" borderId="10" xfId="0" applyNumberFormat="1" applyFill="1" applyBorder="1" applyAlignment="1" applyProtection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5" fontId="9" fillId="0" borderId="0" xfId="4" applyNumberFormat="1" applyFont="1" applyBorder="1" applyAlignment="1" applyProtection="1">
      <alignment horizontal="left" wrapText="1"/>
      <protection locked="0"/>
    </xf>
    <xf numFmtId="0" fontId="42" fillId="0" borderId="0" xfId="0" applyFont="1" applyBorder="1" applyAlignment="1">
      <alignment wrapText="1"/>
    </xf>
    <xf numFmtId="0" fontId="42" fillId="0" borderId="0" xfId="0" applyFont="1" applyAlignment="1">
      <alignment wrapText="1"/>
    </xf>
    <xf numFmtId="0" fontId="24" fillId="3" borderId="4" xfId="0" applyFont="1" applyFill="1" applyBorder="1" applyAlignment="1" applyProtection="1">
      <alignment horizontal="center" vertical="center"/>
      <protection hidden="1"/>
    </xf>
    <xf numFmtId="0" fontId="25" fillId="0" borderId="4" xfId="0" applyFont="1" applyFill="1" applyBorder="1" applyAlignment="1" applyProtection="1">
      <alignment horizontal="left" vertical="center" wrapText="1"/>
      <protection hidden="1"/>
    </xf>
    <xf numFmtId="0" fontId="25" fillId="0" borderId="27" xfId="0" applyFont="1" applyFill="1" applyBorder="1" applyAlignment="1" applyProtection="1">
      <alignment horizontal="left" vertical="center" wrapText="1"/>
      <protection hidden="1"/>
    </xf>
    <xf numFmtId="0" fontId="0" fillId="0" borderId="2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3" fillId="10" borderId="0" xfId="0" applyFont="1" applyFill="1" applyAlignment="1">
      <alignment horizontal="left"/>
    </xf>
    <xf numFmtId="0" fontId="24" fillId="3" borderId="4" xfId="0" applyFont="1" applyFill="1" applyBorder="1" applyAlignment="1" applyProtection="1">
      <alignment horizontal="left" vertical="center" wrapText="1"/>
      <protection hidden="1"/>
    </xf>
    <xf numFmtId="0" fontId="24" fillId="3" borderId="4" xfId="0" applyFont="1" applyFill="1" applyBorder="1" applyAlignment="1" applyProtection="1">
      <alignment horizontal="right" vertical="center" wrapText="1"/>
      <protection hidden="1"/>
    </xf>
    <xf numFmtId="0" fontId="24" fillId="4" borderId="4" xfId="0" applyFont="1" applyFill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3" borderId="4" xfId="0" applyFont="1" applyFill="1" applyBorder="1" applyAlignment="1" applyProtection="1">
      <alignment horizontal="left" vertical="center"/>
      <protection hidden="1"/>
    </xf>
    <xf numFmtId="0" fontId="38" fillId="16" borderId="4" xfId="0" applyFont="1" applyFill="1" applyBorder="1" applyAlignment="1">
      <alignment horizontal="left"/>
    </xf>
    <xf numFmtId="0" fontId="3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/>
    </xf>
    <xf numFmtId="0" fontId="30" fillId="0" borderId="27" xfId="0" applyFont="1" applyBorder="1" applyAlignment="1">
      <alignment horizontal="left"/>
    </xf>
    <xf numFmtId="0" fontId="30" fillId="0" borderId="28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164" fontId="25" fillId="0" borderId="29" xfId="1" applyFont="1" applyBorder="1" applyAlignment="1">
      <alignment horizontal="center" vertical="center" wrapText="1"/>
    </xf>
    <xf numFmtId="164" fontId="25" fillId="0" borderId="30" xfId="1" applyFont="1" applyBorder="1" applyAlignment="1">
      <alignment horizontal="center" vertical="center" wrapText="1"/>
    </xf>
    <xf numFmtId="164" fontId="25" fillId="0" borderId="31" xfId="1" applyFont="1" applyBorder="1" applyAlignment="1">
      <alignment horizontal="center" vertical="center" wrapText="1"/>
    </xf>
    <xf numFmtId="164" fontId="24" fillId="0" borderId="29" xfId="1" applyFont="1" applyBorder="1" applyAlignment="1">
      <alignment horizontal="center" vertical="center" wrapText="1"/>
    </xf>
    <xf numFmtId="164" fontId="24" fillId="0" borderId="31" xfId="1" applyFont="1" applyBorder="1" applyAlignment="1">
      <alignment horizontal="center" vertical="center" wrapText="1"/>
    </xf>
    <xf numFmtId="169" fontId="25" fillId="0" borderId="29" xfId="0" applyNumberFormat="1" applyFont="1" applyBorder="1" applyAlignment="1">
      <alignment horizontal="center" vertical="center" wrapText="1"/>
    </xf>
    <xf numFmtId="169" fontId="25" fillId="0" borderId="30" xfId="0" applyNumberFormat="1" applyFont="1" applyBorder="1" applyAlignment="1">
      <alignment horizontal="center" vertical="center" wrapText="1"/>
    </xf>
  </cellXfs>
  <cellStyles count="6">
    <cellStyle name="Dziesiętny" xfId="1" builtinId="3"/>
    <cellStyle name="Neutralny" xfId="2" builtinId="28"/>
    <cellStyle name="Normalny" xfId="0" builtinId="0"/>
    <cellStyle name="Normalny 2 2 2 2" xfId="3" xr:uid="{00000000-0005-0000-0000-000003000000}"/>
    <cellStyle name="Normalny_SOWK-bis" xfId="4" xr:uid="{00000000-0005-0000-0000-000004000000}"/>
    <cellStyle name="Procentowy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/>
  <dimension ref="B1:E10"/>
  <sheetViews>
    <sheetView showGridLines="0" workbookViewId="0"/>
  </sheetViews>
  <sheetFormatPr defaultRowHeight="14.2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 ht="15">
      <c r="B1" s="1" t="s">
        <v>3</v>
      </c>
      <c r="C1" s="2"/>
      <c r="D1" s="7"/>
      <c r="E1" s="7"/>
    </row>
    <row r="2" spans="2:5" ht="15">
      <c r="B2" s="1" t="s">
        <v>4</v>
      </c>
      <c r="C2" s="2"/>
      <c r="D2" s="7"/>
      <c r="E2" s="7"/>
    </row>
    <row r="3" spans="2:5">
      <c r="B3" s="3"/>
      <c r="C3" s="3"/>
      <c r="D3" s="8"/>
      <c r="E3" s="8"/>
    </row>
    <row r="4" spans="2:5" ht="57">
      <c r="B4" s="4" t="s">
        <v>5</v>
      </c>
      <c r="C4" s="3"/>
      <c r="D4" s="8"/>
      <c r="E4" s="8"/>
    </row>
    <row r="5" spans="2:5">
      <c r="B5" s="3"/>
      <c r="C5" s="3"/>
      <c r="D5" s="8"/>
      <c r="E5" s="8"/>
    </row>
    <row r="6" spans="2:5" ht="30">
      <c r="B6" s="1" t="s">
        <v>6</v>
      </c>
      <c r="C6" s="2"/>
      <c r="D6" s="7"/>
      <c r="E6" s="9" t="s">
        <v>7</v>
      </c>
    </row>
    <row r="7" spans="2:5" ht="15" thickBot="1">
      <c r="B7" s="3"/>
      <c r="C7" s="3"/>
      <c r="D7" s="8"/>
      <c r="E7" s="8"/>
    </row>
    <row r="8" spans="2:5" ht="57.75" thickBot="1">
      <c r="B8" s="5" t="s">
        <v>8</v>
      </c>
      <c r="C8" s="6"/>
      <c r="D8" s="10"/>
      <c r="E8" s="11">
        <v>11</v>
      </c>
    </row>
    <row r="9" spans="2:5">
      <c r="B9" s="3"/>
      <c r="C9" s="3"/>
      <c r="D9" s="8"/>
      <c r="E9" s="8"/>
    </row>
    <row r="10" spans="2:5">
      <c r="B10" s="3"/>
      <c r="C10" s="3"/>
      <c r="D10" s="8"/>
      <c r="E10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235"/>
  <sheetViews>
    <sheetView tabSelected="1" view="pageBreakPreview" zoomScale="80" zoomScaleNormal="80" zoomScaleSheetLayoutView="80" workbookViewId="0">
      <selection activeCell="H1" sqref="H1:L1"/>
    </sheetView>
  </sheetViews>
  <sheetFormatPr defaultColWidth="9" defaultRowHeight="14.25" outlineLevelCol="1"/>
  <cols>
    <col min="1" max="1" width="5.125" style="18" customWidth="1"/>
    <col min="2" max="2" width="59" style="18" customWidth="1"/>
    <col min="3" max="6" width="15.625" style="18" customWidth="1"/>
    <col min="7" max="7" width="15.625" style="43" customWidth="1"/>
    <col min="8" max="11" width="15.625" style="18" customWidth="1" outlineLevel="1"/>
    <col min="12" max="16" width="15.625" style="43" customWidth="1" outlineLevel="1"/>
    <col min="17" max="17" width="16.125" style="18" customWidth="1"/>
    <col min="18" max="18" width="20.625" style="36" customWidth="1"/>
    <col min="19" max="22" width="9" style="20" hidden="1" customWidth="1"/>
    <col min="23" max="23" width="9" style="20" customWidth="1"/>
    <col min="24" max="24" width="17.5" style="150" customWidth="1"/>
    <col min="25" max="35" width="9" style="20" customWidth="1"/>
    <col min="36" max="39" width="9" style="20"/>
    <col min="40" max="16384" width="9" style="18"/>
  </cols>
  <sheetData>
    <row r="1" spans="1:39" s="26" customFormat="1" ht="30.75" customHeight="1">
      <c r="B1" s="223" t="s">
        <v>92</v>
      </c>
      <c r="C1" s="224"/>
      <c r="D1" s="224"/>
      <c r="E1" s="224"/>
      <c r="F1" s="224"/>
      <c r="G1" s="79"/>
      <c r="H1" s="225" t="s">
        <v>269</v>
      </c>
      <c r="I1" s="226"/>
      <c r="J1" s="226"/>
      <c r="K1" s="226"/>
      <c r="L1" s="227"/>
      <c r="M1" s="64"/>
      <c r="N1" s="64"/>
      <c r="O1" s="64"/>
      <c r="P1" s="64"/>
      <c r="R1" s="36"/>
      <c r="S1" s="20"/>
      <c r="T1" s="20"/>
      <c r="U1" s="20"/>
      <c r="V1" s="20"/>
      <c r="W1" s="20"/>
      <c r="X1" s="15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</row>
    <row r="2" spans="1:39" ht="45.75" customHeight="1">
      <c r="B2" s="71" t="s">
        <v>41</v>
      </c>
      <c r="C2" s="219"/>
      <c r="D2" s="219"/>
      <c r="E2" s="219"/>
      <c r="F2" s="219"/>
      <c r="G2" s="80"/>
      <c r="H2" s="73"/>
      <c r="I2" s="63"/>
      <c r="J2" s="74"/>
      <c r="K2" s="74"/>
      <c r="L2" s="74"/>
      <c r="M2" s="74"/>
      <c r="N2" s="74"/>
      <c r="O2" s="74"/>
      <c r="P2" s="74"/>
      <c r="Q2" s="63"/>
      <c r="R2" s="63"/>
      <c r="S2" s="63"/>
    </row>
    <row r="3" spans="1:39" ht="28.5" customHeight="1">
      <c r="B3" s="71" t="s">
        <v>42</v>
      </c>
      <c r="C3" s="220"/>
      <c r="D3" s="221"/>
      <c r="E3" s="221"/>
      <c r="F3" s="222"/>
      <c r="G3" s="81"/>
      <c r="H3" s="21"/>
      <c r="I3" s="21"/>
      <c r="J3" s="21"/>
      <c r="K3" s="21"/>
      <c r="L3" s="35"/>
      <c r="M3" s="35"/>
      <c r="N3" s="35"/>
      <c r="O3" s="35"/>
      <c r="P3" s="35"/>
    </row>
    <row r="4" spans="1:39" ht="20.25" customHeight="1">
      <c r="B4" s="17"/>
      <c r="H4" s="19"/>
      <c r="I4" s="19"/>
      <c r="J4" s="19"/>
      <c r="K4" s="19"/>
      <c r="L4" s="62"/>
      <c r="M4" s="62"/>
      <c r="N4" s="62"/>
      <c r="O4" s="62"/>
      <c r="P4" s="62"/>
    </row>
    <row r="5" spans="1:39" ht="15" customHeight="1">
      <c r="A5" s="14"/>
      <c r="B5" s="91"/>
      <c r="C5" s="15"/>
      <c r="D5" s="15"/>
      <c r="E5" s="15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76"/>
      <c r="R5" s="76"/>
    </row>
    <row r="6" spans="1:39" ht="28.5">
      <c r="A6" s="13"/>
      <c r="B6" s="45" t="s">
        <v>33</v>
      </c>
      <c r="C6" s="67" t="s">
        <v>72</v>
      </c>
      <c r="D6" s="67" t="s">
        <v>73</v>
      </c>
      <c r="E6" s="67" t="s">
        <v>74</v>
      </c>
      <c r="F6" s="67" t="s">
        <v>85</v>
      </c>
      <c r="G6" s="82" t="s">
        <v>81</v>
      </c>
      <c r="H6" s="67" t="s">
        <v>75</v>
      </c>
      <c r="I6" s="75" t="s">
        <v>76</v>
      </c>
      <c r="J6" s="75" t="s">
        <v>77</v>
      </c>
      <c r="K6" s="75" t="s">
        <v>86</v>
      </c>
      <c r="L6" s="82" t="s">
        <v>87</v>
      </c>
      <c r="M6" s="67" t="s">
        <v>34</v>
      </c>
      <c r="N6" s="67" t="s">
        <v>48</v>
      </c>
      <c r="O6" s="67" t="s">
        <v>35</v>
      </c>
      <c r="P6" s="67" t="s">
        <v>67</v>
      </c>
      <c r="Q6" s="77"/>
      <c r="R6" s="77"/>
    </row>
    <row r="7" spans="1:39" s="43" customFormat="1">
      <c r="A7" s="13"/>
      <c r="B7" s="45"/>
      <c r="C7" s="67">
        <v>90</v>
      </c>
      <c r="D7" s="67">
        <v>90</v>
      </c>
      <c r="E7" s="67">
        <v>90</v>
      </c>
      <c r="F7" s="67">
        <v>90</v>
      </c>
      <c r="G7" s="82">
        <v>360</v>
      </c>
      <c r="H7" s="67">
        <v>90</v>
      </c>
      <c r="I7" s="75">
        <v>90</v>
      </c>
      <c r="J7" s="67">
        <v>90</v>
      </c>
      <c r="K7" s="67">
        <v>90</v>
      </c>
      <c r="L7" s="86">
        <v>360</v>
      </c>
      <c r="M7" s="67">
        <v>360</v>
      </c>
      <c r="N7" s="67">
        <v>360</v>
      </c>
      <c r="O7" s="67">
        <v>360</v>
      </c>
      <c r="P7" s="67">
        <v>360</v>
      </c>
      <c r="Q7" s="77"/>
      <c r="R7" s="77"/>
      <c r="S7" s="20"/>
      <c r="T7" s="20"/>
      <c r="U7" s="20"/>
      <c r="V7" s="20"/>
      <c r="W7" s="20"/>
      <c r="X7" s="15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s="20" customFormat="1" ht="27" customHeight="1">
      <c r="A8" s="45" t="s">
        <v>2</v>
      </c>
      <c r="B8" s="72" t="s">
        <v>258</v>
      </c>
      <c r="C8" s="22">
        <f>C11+C13+C15+C17+C19+C21</f>
        <v>0</v>
      </c>
      <c r="D8" s="22">
        <f t="shared" ref="D8:P8" si="0">D11+D13+D15+D17+D19+D21</f>
        <v>0</v>
      </c>
      <c r="E8" s="22">
        <f t="shared" si="0"/>
        <v>0</v>
      </c>
      <c r="F8" s="22">
        <f t="shared" si="0"/>
        <v>0</v>
      </c>
      <c r="G8" s="22">
        <f t="shared" si="0"/>
        <v>0</v>
      </c>
      <c r="H8" s="22">
        <f t="shared" si="0"/>
        <v>0</v>
      </c>
      <c r="I8" s="22">
        <f t="shared" si="0"/>
        <v>0</v>
      </c>
      <c r="J8" s="22">
        <f t="shared" si="0"/>
        <v>0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X8" s="150"/>
    </row>
    <row r="9" spans="1:39" s="20" customFormat="1" ht="14.25" customHeight="1">
      <c r="A9" s="45"/>
      <c r="B9" s="87" t="s">
        <v>91</v>
      </c>
      <c r="C9" s="88"/>
      <c r="D9" s="88"/>
      <c r="E9" s="88"/>
      <c r="F9" s="88"/>
      <c r="G9" s="90"/>
      <c r="H9" s="48"/>
      <c r="I9" s="48"/>
      <c r="J9" s="48"/>
      <c r="K9" s="48"/>
      <c r="L9" s="90"/>
      <c r="M9" s="48"/>
      <c r="N9" s="48"/>
      <c r="O9" s="48"/>
      <c r="P9" s="48"/>
      <c r="X9" s="150"/>
    </row>
    <row r="10" spans="1:39" s="20" customFormat="1" ht="15" customHeight="1">
      <c r="A10" s="45"/>
      <c r="B10" s="87" t="s">
        <v>89</v>
      </c>
      <c r="C10" s="88"/>
      <c r="D10" s="88"/>
      <c r="E10" s="88"/>
      <c r="F10" s="88"/>
      <c r="G10" s="90"/>
      <c r="H10" s="48"/>
      <c r="I10" s="48"/>
      <c r="J10" s="48"/>
      <c r="K10" s="48"/>
      <c r="L10" s="90"/>
      <c r="M10" s="48"/>
      <c r="N10" s="48"/>
      <c r="O10" s="48"/>
      <c r="P10" s="48"/>
      <c r="X10" s="150"/>
    </row>
    <row r="11" spans="1:39" s="20" customFormat="1" ht="27" customHeight="1">
      <c r="A11" s="45"/>
      <c r="B11" s="87" t="s">
        <v>264</v>
      </c>
      <c r="C11" s="48"/>
      <c r="D11" s="48"/>
      <c r="E11" s="48"/>
      <c r="F11" s="48"/>
      <c r="G11" s="83">
        <f>SUM(C11:F11)</f>
        <v>0</v>
      </c>
      <c r="H11" s="78"/>
      <c r="I11" s="48"/>
      <c r="J11" s="48"/>
      <c r="K11" s="48"/>
      <c r="L11" s="83">
        <f>SUM(H11:K11)</f>
        <v>0</v>
      </c>
      <c r="M11" s="48"/>
      <c r="N11" s="48"/>
      <c r="O11" s="48"/>
      <c r="P11" s="48"/>
      <c r="X11" s="150"/>
    </row>
    <row r="12" spans="1:39" s="20" customFormat="1" ht="15" customHeight="1">
      <c r="A12" s="45"/>
      <c r="B12" s="87" t="s">
        <v>88</v>
      </c>
      <c r="C12" s="48"/>
      <c r="D12" s="48"/>
      <c r="E12" s="48"/>
      <c r="F12" s="48"/>
      <c r="G12" s="90"/>
      <c r="H12" s="48"/>
      <c r="I12" s="48"/>
      <c r="J12" s="48"/>
      <c r="K12" s="48"/>
      <c r="L12" s="90"/>
      <c r="M12" s="48"/>
      <c r="N12" s="48"/>
      <c r="O12" s="48"/>
      <c r="P12" s="48"/>
      <c r="X12" s="150"/>
    </row>
    <row r="13" spans="1:39" s="20" customFormat="1" ht="27" customHeight="1">
      <c r="A13" s="45"/>
      <c r="B13" s="87" t="s">
        <v>265</v>
      </c>
      <c r="C13" s="48"/>
      <c r="D13" s="48"/>
      <c r="E13" s="48"/>
      <c r="F13" s="48"/>
      <c r="G13" s="83">
        <f>SUM(C13:F13)</f>
        <v>0</v>
      </c>
      <c r="H13" s="78"/>
      <c r="I13" s="48"/>
      <c r="J13" s="48"/>
      <c r="K13" s="48"/>
      <c r="L13" s="83">
        <f>SUM(H13:K13)</f>
        <v>0</v>
      </c>
      <c r="M13" s="48"/>
      <c r="N13" s="48"/>
      <c r="O13" s="48"/>
      <c r="P13" s="48"/>
      <c r="X13" s="150"/>
    </row>
    <row r="14" spans="1:39" s="20" customFormat="1" ht="15" customHeight="1">
      <c r="A14" s="45"/>
      <c r="B14" s="87" t="s">
        <v>90</v>
      </c>
      <c r="C14" s="48"/>
      <c r="D14" s="48"/>
      <c r="E14" s="48"/>
      <c r="F14" s="48"/>
      <c r="G14" s="90"/>
      <c r="H14" s="48"/>
      <c r="I14" s="48"/>
      <c r="J14" s="48"/>
      <c r="K14" s="48"/>
      <c r="L14" s="90"/>
      <c r="M14" s="48"/>
      <c r="N14" s="48"/>
      <c r="O14" s="48"/>
      <c r="P14" s="48"/>
      <c r="X14" s="150"/>
    </row>
    <row r="15" spans="1:39" s="20" customFormat="1" ht="27" customHeight="1">
      <c r="A15" s="45"/>
      <c r="B15" s="87" t="s">
        <v>266</v>
      </c>
      <c r="C15" s="48"/>
      <c r="D15" s="48"/>
      <c r="E15" s="48"/>
      <c r="F15" s="48"/>
      <c r="G15" s="83">
        <f>SUM(C15:F15)</f>
        <v>0</v>
      </c>
      <c r="H15" s="78"/>
      <c r="I15" s="48"/>
      <c r="J15" s="48"/>
      <c r="K15" s="48"/>
      <c r="L15" s="83">
        <f>SUM(H15:K15)</f>
        <v>0</v>
      </c>
      <c r="M15" s="48"/>
      <c r="N15" s="48"/>
      <c r="O15" s="48"/>
      <c r="P15" s="48"/>
      <c r="X15" s="150"/>
    </row>
    <row r="16" spans="1:39" s="20" customFormat="1" ht="12.75" customHeight="1">
      <c r="A16" s="45"/>
      <c r="B16" s="87" t="s">
        <v>90</v>
      </c>
      <c r="C16" s="48"/>
      <c r="D16" s="48"/>
      <c r="E16" s="48"/>
      <c r="F16" s="48"/>
      <c r="G16" s="83"/>
      <c r="H16" s="78"/>
      <c r="I16" s="48"/>
      <c r="J16" s="48"/>
      <c r="K16" s="48"/>
      <c r="L16" s="83"/>
      <c r="M16" s="48"/>
      <c r="N16" s="48"/>
      <c r="O16" s="48"/>
      <c r="P16" s="48"/>
      <c r="X16" s="150"/>
    </row>
    <row r="17" spans="1:39" s="20" customFormat="1" ht="27" customHeight="1">
      <c r="A17" s="45"/>
      <c r="B17" s="89" t="s">
        <v>267</v>
      </c>
      <c r="C17" s="48"/>
      <c r="D17" s="48"/>
      <c r="E17" s="48"/>
      <c r="F17" s="48"/>
      <c r="G17" s="83">
        <f>SUM(C17:F17)</f>
        <v>0</v>
      </c>
      <c r="H17" s="78"/>
      <c r="I17" s="48"/>
      <c r="J17" s="48"/>
      <c r="K17" s="48"/>
      <c r="L17" s="83">
        <f>SUM(H17:K17)</f>
        <v>0</v>
      </c>
      <c r="M17" s="48"/>
      <c r="N17" s="48"/>
      <c r="O17" s="48"/>
      <c r="P17" s="48"/>
      <c r="X17" s="150"/>
    </row>
    <row r="18" spans="1:39" s="20" customFormat="1" ht="14.25" customHeight="1">
      <c r="A18" s="45"/>
      <c r="B18" s="87" t="s">
        <v>90</v>
      </c>
      <c r="C18" s="48"/>
      <c r="D18" s="48"/>
      <c r="E18" s="48"/>
      <c r="F18" s="48"/>
      <c r="G18" s="90"/>
      <c r="H18" s="48"/>
      <c r="I18" s="48"/>
      <c r="J18" s="48"/>
      <c r="K18" s="48"/>
      <c r="L18" s="90"/>
      <c r="M18" s="48"/>
      <c r="N18" s="48"/>
      <c r="O18" s="48"/>
      <c r="P18" s="48"/>
      <c r="X18" s="150"/>
    </row>
    <row r="19" spans="1:39" s="20" customFormat="1" ht="31.15" customHeight="1">
      <c r="A19" s="45"/>
      <c r="B19" s="89" t="s">
        <v>268</v>
      </c>
      <c r="C19" s="48"/>
      <c r="D19" s="48"/>
      <c r="E19" s="48"/>
      <c r="F19" s="48"/>
      <c r="G19" s="83">
        <f>SUM(C19:F19)</f>
        <v>0</v>
      </c>
      <c r="H19" s="48"/>
      <c r="I19" s="48"/>
      <c r="J19" s="48"/>
      <c r="K19" s="48"/>
      <c r="L19" s="83">
        <f>SUM(H19:K19)</f>
        <v>0</v>
      </c>
      <c r="M19" s="48"/>
      <c r="N19" s="48"/>
      <c r="O19" s="48"/>
      <c r="P19" s="48"/>
      <c r="X19" s="150"/>
    </row>
    <row r="20" spans="1:39" s="20" customFormat="1" ht="14.25" customHeight="1">
      <c r="A20" s="45"/>
      <c r="B20" s="87" t="s">
        <v>90</v>
      </c>
      <c r="C20" s="48"/>
      <c r="D20" s="48"/>
      <c r="E20" s="48"/>
      <c r="F20" s="48"/>
      <c r="G20" s="90"/>
      <c r="H20" s="48"/>
      <c r="I20" s="48"/>
      <c r="J20" s="48"/>
      <c r="K20" s="48"/>
      <c r="L20" s="90"/>
      <c r="M20" s="48"/>
      <c r="N20" s="48"/>
      <c r="O20" s="48"/>
      <c r="P20" s="48"/>
      <c r="X20" s="150"/>
    </row>
    <row r="21" spans="1:39" s="20" customFormat="1" ht="27" customHeight="1">
      <c r="A21" s="45"/>
      <c r="B21" s="87" t="s">
        <v>93</v>
      </c>
      <c r="C21" s="48"/>
      <c r="D21" s="48"/>
      <c r="E21" s="48"/>
      <c r="F21" s="48"/>
      <c r="G21" s="83">
        <f>SUM(C21:F21)</f>
        <v>0</v>
      </c>
      <c r="H21" s="78"/>
      <c r="I21" s="48"/>
      <c r="J21" s="48"/>
      <c r="K21" s="48"/>
      <c r="L21" s="83">
        <f>SUM(H21:K21)</f>
        <v>0</v>
      </c>
      <c r="M21" s="48"/>
      <c r="N21" s="48"/>
      <c r="O21" s="48"/>
      <c r="P21" s="48"/>
      <c r="X21" s="150"/>
    </row>
    <row r="22" spans="1:39" s="20" customFormat="1" ht="34.5" customHeight="1">
      <c r="A22" s="45" t="s">
        <v>22</v>
      </c>
      <c r="B22" s="45" t="s">
        <v>259</v>
      </c>
      <c r="C22" s="16"/>
      <c r="D22" s="16"/>
      <c r="E22" s="16"/>
      <c r="F22" s="16"/>
      <c r="G22" s="83">
        <f>SUM(C22:F22)</f>
        <v>0</v>
      </c>
      <c r="H22" s="78"/>
      <c r="I22" s="16"/>
      <c r="J22" s="16"/>
      <c r="K22" s="16"/>
      <c r="L22" s="83">
        <f>SUM(H22:K22)</f>
        <v>0</v>
      </c>
      <c r="M22" s="16"/>
      <c r="N22" s="16"/>
      <c r="O22" s="16"/>
      <c r="P22" s="16"/>
      <c r="X22" s="150"/>
    </row>
    <row r="23" spans="1:39" ht="33" customHeight="1">
      <c r="A23" s="37" t="s">
        <v>0</v>
      </c>
      <c r="B23" s="37" t="s">
        <v>78</v>
      </c>
      <c r="C23" s="65">
        <f t="shared" ref="C23:P23" si="1">C8-C22</f>
        <v>0</v>
      </c>
      <c r="D23" s="65">
        <f t="shared" si="1"/>
        <v>0</v>
      </c>
      <c r="E23" s="65">
        <f t="shared" si="1"/>
        <v>0</v>
      </c>
      <c r="F23" s="65">
        <f t="shared" si="1"/>
        <v>0</v>
      </c>
      <c r="G23" s="65">
        <f t="shared" si="1"/>
        <v>0</v>
      </c>
      <c r="H23" s="65">
        <f t="shared" si="1"/>
        <v>0</v>
      </c>
      <c r="I23" s="65">
        <f t="shared" si="1"/>
        <v>0</v>
      </c>
      <c r="J23" s="65">
        <f t="shared" si="1"/>
        <v>0</v>
      </c>
      <c r="K23" s="65">
        <f t="shared" si="1"/>
        <v>0</v>
      </c>
      <c r="L23" s="65">
        <f t="shared" si="1"/>
        <v>0</v>
      </c>
      <c r="M23" s="65">
        <f t="shared" si="1"/>
        <v>0</v>
      </c>
      <c r="N23" s="65">
        <f t="shared" si="1"/>
        <v>0</v>
      </c>
      <c r="O23" s="65">
        <f t="shared" si="1"/>
        <v>0</v>
      </c>
      <c r="P23" s="65">
        <f t="shared" si="1"/>
        <v>0</v>
      </c>
    </row>
    <row r="24" spans="1:39" s="20" customFormat="1" ht="21.75" customHeight="1">
      <c r="A24" s="45" t="s">
        <v>23</v>
      </c>
      <c r="B24" s="45" t="s">
        <v>79</v>
      </c>
      <c r="C24" s="16"/>
      <c r="D24" s="16"/>
      <c r="E24" s="16"/>
      <c r="F24" s="16"/>
      <c r="G24" s="83">
        <f>SUM(C24:F24)</f>
        <v>0</v>
      </c>
      <c r="H24" s="78"/>
      <c r="I24" s="16"/>
      <c r="J24" s="16"/>
      <c r="K24" s="16"/>
      <c r="L24" s="83">
        <f>SUM(H24:K24)</f>
        <v>0</v>
      </c>
      <c r="M24" s="16"/>
      <c r="N24" s="16"/>
      <c r="O24" s="16"/>
      <c r="P24" s="16"/>
      <c r="X24" s="150"/>
    </row>
    <row r="25" spans="1:39" ht="21.75" customHeight="1">
      <c r="A25" s="37" t="s">
        <v>1</v>
      </c>
      <c r="B25" s="37" t="s">
        <v>43</v>
      </c>
      <c r="C25" s="65">
        <f t="shared" ref="C25:P25" si="2">C23-C24</f>
        <v>0</v>
      </c>
      <c r="D25" s="65">
        <f t="shared" si="2"/>
        <v>0</v>
      </c>
      <c r="E25" s="65">
        <f t="shared" si="2"/>
        <v>0</v>
      </c>
      <c r="F25" s="65">
        <f t="shared" si="2"/>
        <v>0</v>
      </c>
      <c r="G25" s="65">
        <f t="shared" si="2"/>
        <v>0</v>
      </c>
      <c r="H25" s="65">
        <f t="shared" si="2"/>
        <v>0</v>
      </c>
      <c r="I25" s="65">
        <f t="shared" si="2"/>
        <v>0</v>
      </c>
      <c r="J25" s="65">
        <f t="shared" si="2"/>
        <v>0</v>
      </c>
      <c r="K25" s="65">
        <f t="shared" si="2"/>
        <v>0</v>
      </c>
      <c r="L25" s="65">
        <f t="shared" si="2"/>
        <v>0</v>
      </c>
      <c r="M25" s="65">
        <f t="shared" si="2"/>
        <v>0</v>
      </c>
      <c r="N25" s="65">
        <f t="shared" si="2"/>
        <v>0</v>
      </c>
      <c r="O25" s="65">
        <f t="shared" si="2"/>
        <v>0</v>
      </c>
      <c r="P25" s="65">
        <f t="shared" si="2"/>
        <v>0</v>
      </c>
    </row>
    <row r="26" spans="1:39" ht="26.25" customHeight="1">
      <c r="A26" s="13" t="s">
        <v>10</v>
      </c>
      <c r="B26" s="13" t="s">
        <v>80</v>
      </c>
      <c r="C26" s="16"/>
      <c r="D26" s="16"/>
      <c r="E26" s="16"/>
      <c r="F26" s="16"/>
      <c r="G26" s="83">
        <f>SUM(C26:F26)</f>
        <v>0</v>
      </c>
      <c r="H26" s="78"/>
      <c r="I26" s="16"/>
      <c r="J26" s="16"/>
      <c r="K26" s="16"/>
      <c r="L26" s="83">
        <f>SUM(H26:K26)</f>
        <v>0</v>
      </c>
      <c r="M26" s="16"/>
      <c r="N26" s="16"/>
      <c r="O26" s="16"/>
      <c r="P26" s="16"/>
    </row>
    <row r="27" spans="1:39" s="43" customFormat="1" ht="26.25" customHeight="1">
      <c r="A27" s="13" t="s">
        <v>11</v>
      </c>
      <c r="B27" s="13" t="s">
        <v>59</v>
      </c>
      <c r="C27" s="16"/>
      <c r="D27" s="16"/>
      <c r="E27" s="16"/>
      <c r="F27" s="16"/>
      <c r="G27" s="83">
        <f>SUM(C27:F27)</f>
        <v>0</v>
      </c>
      <c r="H27" s="78"/>
      <c r="I27" s="16"/>
      <c r="J27" s="16"/>
      <c r="K27" s="16"/>
      <c r="L27" s="83">
        <f>SUM(H27:K27)</f>
        <v>0</v>
      </c>
      <c r="M27" s="16"/>
      <c r="N27" s="16"/>
      <c r="O27" s="16"/>
      <c r="P27" s="16"/>
      <c r="S27" s="20"/>
      <c r="T27" s="20"/>
      <c r="U27" s="20"/>
      <c r="V27" s="20"/>
      <c r="W27" s="20"/>
      <c r="X27" s="15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43" customFormat="1" ht="45.75" customHeight="1">
      <c r="A28" s="13" t="s">
        <v>12</v>
      </c>
      <c r="B28" s="13" t="s">
        <v>94</v>
      </c>
      <c r="C28" s="16"/>
      <c r="D28" s="16"/>
      <c r="E28" s="16"/>
      <c r="F28" s="16"/>
      <c r="G28" s="83">
        <f>SUM(C28:F28)</f>
        <v>0</v>
      </c>
      <c r="H28" s="78"/>
      <c r="I28" s="16"/>
      <c r="J28" s="16"/>
      <c r="K28" s="16"/>
      <c r="L28" s="83">
        <f>SUM(H28:K28)</f>
        <v>0</v>
      </c>
      <c r="M28" s="16"/>
      <c r="N28" s="16"/>
      <c r="O28" s="16"/>
      <c r="P28" s="16"/>
      <c r="S28" s="20"/>
      <c r="T28" s="20"/>
      <c r="U28" s="20"/>
      <c r="V28" s="20"/>
      <c r="W28" s="20"/>
      <c r="X28" s="15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ht="35.25" customHeight="1">
      <c r="A29" s="13" t="s">
        <v>13</v>
      </c>
      <c r="B29" s="13" t="s">
        <v>260</v>
      </c>
      <c r="C29" s="22">
        <f t="shared" ref="C29:P29" si="3">C43+C44</f>
        <v>0</v>
      </c>
      <c r="D29" s="22">
        <f t="shared" si="3"/>
        <v>0</v>
      </c>
      <c r="E29" s="22">
        <f t="shared" si="3"/>
        <v>0</v>
      </c>
      <c r="F29" s="22">
        <f t="shared" si="3"/>
        <v>0</v>
      </c>
      <c r="G29" s="22">
        <f>G43+G44</f>
        <v>0</v>
      </c>
      <c r="H29" s="22">
        <f t="shared" si="3"/>
        <v>0</v>
      </c>
      <c r="I29" s="22">
        <f t="shared" si="3"/>
        <v>0</v>
      </c>
      <c r="J29" s="22">
        <f t="shared" si="3"/>
        <v>0</v>
      </c>
      <c r="K29" s="22">
        <f t="shared" si="3"/>
        <v>0</v>
      </c>
      <c r="L29" s="22">
        <f t="shared" si="3"/>
        <v>0</v>
      </c>
      <c r="M29" s="22">
        <f t="shared" si="3"/>
        <v>0</v>
      </c>
      <c r="N29" s="22">
        <f t="shared" si="3"/>
        <v>0</v>
      </c>
      <c r="O29" s="22">
        <f t="shared" si="3"/>
        <v>0</v>
      </c>
      <c r="P29" s="22">
        <f t="shared" si="3"/>
        <v>0</v>
      </c>
      <c r="Q29" s="65">
        <f>SUM(G29,L29,M29:P29)</f>
        <v>0</v>
      </c>
      <c r="R29" s="152" t="s">
        <v>146</v>
      </c>
      <c r="X29" s="149">
        <f>SUM(X30:X42)+X44+X46+X47+X48+X49+X50+X81</f>
        <v>0</v>
      </c>
    </row>
    <row r="30" spans="1:39" s="43" customFormat="1" ht="27.75" customHeight="1">
      <c r="A30" s="44"/>
      <c r="B30" s="49" t="s">
        <v>95</v>
      </c>
      <c r="C30" s="16"/>
      <c r="D30" s="16"/>
      <c r="E30" s="16"/>
      <c r="F30" s="16"/>
      <c r="G30" s="83">
        <f t="shared" ref="G30:G42" si="4">SUM(C30:F30)</f>
        <v>0</v>
      </c>
      <c r="H30" s="78"/>
      <c r="I30" s="16"/>
      <c r="J30" s="16"/>
      <c r="K30" s="16"/>
      <c r="L30" s="83">
        <f t="shared" ref="L30:L42" si="5">SUM(H30:K30)</f>
        <v>0</v>
      </c>
      <c r="M30" s="16"/>
      <c r="N30" s="16"/>
      <c r="O30" s="16"/>
      <c r="P30" s="16"/>
      <c r="S30" s="20"/>
      <c r="T30" s="20"/>
      <c r="U30" s="20"/>
      <c r="V30" s="20"/>
      <c r="W30" s="20"/>
      <c r="X30" s="150">
        <f t="shared" ref="X30:X42" si="6">G30+L30+M30+N30+O30+P30</f>
        <v>0</v>
      </c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43" customFormat="1" ht="27.75" customHeight="1">
      <c r="A31" s="44"/>
      <c r="B31" s="49" t="s">
        <v>62</v>
      </c>
      <c r="C31" s="16"/>
      <c r="D31" s="16"/>
      <c r="E31" s="16"/>
      <c r="F31" s="16"/>
      <c r="G31" s="83">
        <f t="shared" si="4"/>
        <v>0</v>
      </c>
      <c r="H31" s="78"/>
      <c r="I31" s="16"/>
      <c r="J31" s="16"/>
      <c r="K31" s="16"/>
      <c r="L31" s="83">
        <f t="shared" si="5"/>
        <v>0</v>
      </c>
      <c r="M31" s="16"/>
      <c r="N31" s="16"/>
      <c r="O31" s="16"/>
      <c r="P31" s="16"/>
      <c r="S31" s="20"/>
      <c r="T31" s="20"/>
      <c r="U31" s="20"/>
      <c r="V31" s="20"/>
      <c r="W31" s="20"/>
      <c r="X31" s="150">
        <f t="shared" si="6"/>
        <v>0</v>
      </c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43" customFormat="1" ht="30" customHeight="1">
      <c r="A32" s="44"/>
      <c r="B32" s="49" t="s">
        <v>82</v>
      </c>
      <c r="C32" s="16"/>
      <c r="D32" s="16"/>
      <c r="E32" s="16"/>
      <c r="F32" s="16"/>
      <c r="G32" s="83">
        <f t="shared" si="4"/>
        <v>0</v>
      </c>
      <c r="H32" s="78"/>
      <c r="I32" s="16"/>
      <c r="J32" s="16"/>
      <c r="K32" s="16"/>
      <c r="L32" s="83">
        <f t="shared" si="5"/>
        <v>0</v>
      </c>
      <c r="M32" s="16"/>
      <c r="N32" s="16"/>
      <c r="O32" s="16"/>
      <c r="P32" s="16"/>
      <c r="S32" s="20"/>
      <c r="T32" s="20"/>
      <c r="U32" s="20"/>
      <c r="V32" s="20"/>
      <c r="W32" s="20"/>
      <c r="X32" s="150">
        <f t="shared" si="6"/>
        <v>0</v>
      </c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39" s="43" customFormat="1" ht="27.75" customHeight="1">
      <c r="A33" s="44"/>
      <c r="B33" s="49" t="s">
        <v>263</v>
      </c>
      <c r="C33" s="16"/>
      <c r="D33" s="153"/>
      <c r="E33" s="16"/>
      <c r="F33" s="16"/>
      <c r="G33" s="83">
        <f>SUM(C33:F33)</f>
        <v>0</v>
      </c>
      <c r="H33" s="78"/>
      <c r="I33" s="16"/>
      <c r="J33" s="16"/>
      <c r="K33" s="16"/>
      <c r="L33" s="83">
        <f t="shared" si="5"/>
        <v>0</v>
      </c>
      <c r="M33" s="16"/>
      <c r="N33" s="16"/>
      <c r="O33" s="16"/>
      <c r="P33" s="16"/>
      <c r="S33" s="20"/>
      <c r="T33" s="20"/>
      <c r="U33" s="20"/>
      <c r="V33" s="20"/>
      <c r="W33" s="20"/>
      <c r="X33" s="150">
        <f t="shared" si="6"/>
        <v>0</v>
      </c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1:39" s="43" customFormat="1" ht="27.75" customHeight="1">
      <c r="A34" s="44"/>
      <c r="B34" s="49" t="s">
        <v>96</v>
      </c>
      <c r="C34" s="16"/>
      <c r="D34" s="16"/>
      <c r="E34" s="16"/>
      <c r="F34" s="16"/>
      <c r="G34" s="83">
        <f t="shared" si="4"/>
        <v>0</v>
      </c>
      <c r="H34" s="78"/>
      <c r="I34" s="16"/>
      <c r="J34" s="16"/>
      <c r="K34" s="16"/>
      <c r="L34" s="83">
        <f t="shared" si="5"/>
        <v>0</v>
      </c>
      <c r="M34" s="16"/>
      <c r="N34" s="16"/>
      <c r="O34" s="16"/>
      <c r="P34" s="16"/>
      <c r="S34" s="20"/>
      <c r="T34" s="20"/>
      <c r="U34" s="20"/>
      <c r="V34" s="20"/>
      <c r="W34" s="20"/>
      <c r="X34" s="150">
        <f t="shared" si="6"/>
        <v>0</v>
      </c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1:39" s="43" customFormat="1" ht="42.75">
      <c r="A35" s="44"/>
      <c r="B35" s="49" t="s">
        <v>97</v>
      </c>
      <c r="C35" s="16"/>
      <c r="D35" s="16"/>
      <c r="E35" s="16"/>
      <c r="F35" s="16"/>
      <c r="G35" s="83">
        <f t="shared" si="4"/>
        <v>0</v>
      </c>
      <c r="H35" s="78"/>
      <c r="I35" s="16"/>
      <c r="J35" s="16"/>
      <c r="K35" s="16"/>
      <c r="L35" s="83">
        <f t="shared" si="5"/>
        <v>0</v>
      </c>
      <c r="M35" s="16"/>
      <c r="N35" s="16"/>
      <c r="O35" s="16"/>
      <c r="P35" s="16"/>
      <c r="S35" s="20"/>
      <c r="T35" s="20"/>
      <c r="U35" s="20"/>
      <c r="V35" s="20"/>
      <c r="W35" s="20"/>
      <c r="X35" s="150">
        <f t="shared" si="6"/>
        <v>0</v>
      </c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1:39" s="43" customFormat="1" ht="30" customHeight="1">
      <c r="A36" s="44"/>
      <c r="B36" s="49" t="s">
        <v>83</v>
      </c>
      <c r="C36" s="16"/>
      <c r="D36" s="16"/>
      <c r="E36" s="16"/>
      <c r="F36" s="16"/>
      <c r="G36" s="83">
        <f t="shared" si="4"/>
        <v>0</v>
      </c>
      <c r="H36" s="78"/>
      <c r="I36" s="16"/>
      <c r="J36" s="16"/>
      <c r="K36" s="16"/>
      <c r="L36" s="83">
        <f t="shared" si="5"/>
        <v>0</v>
      </c>
      <c r="M36" s="16"/>
      <c r="N36" s="16"/>
      <c r="O36" s="16"/>
      <c r="P36" s="16"/>
      <c r="S36" s="20"/>
      <c r="T36" s="20"/>
      <c r="U36" s="20"/>
      <c r="V36" s="20"/>
      <c r="W36" s="20"/>
      <c r="X36" s="150">
        <f t="shared" si="6"/>
        <v>0</v>
      </c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1:39" s="43" customFormat="1" ht="27.75" customHeight="1">
      <c r="A37" s="44"/>
      <c r="B37" s="49" t="s">
        <v>98</v>
      </c>
      <c r="C37" s="16"/>
      <c r="D37" s="16"/>
      <c r="E37" s="16"/>
      <c r="F37" s="16"/>
      <c r="G37" s="83">
        <f t="shared" si="4"/>
        <v>0</v>
      </c>
      <c r="H37" s="78"/>
      <c r="I37" s="16"/>
      <c r="J37" s="16"/>
      <c r="K37" s="16"/>
      <c r="L37" s="83">
        <f t="shared" si="5"/>
        <v>0</v>
      </c>
      <c r="M37" s="16"/>
      <c r="N37" s="16"/>
      <c r="O37" s="16"/>
      <c r="P37" s="16"/>
      <c r="S37" s="20"/>
      <c r="T37" s="20"/>
      <c r="U37" s="20"/>
      <c r="V37" s="20"/>
      <c r="W37" s="20"/>
      <c r="X37" s="150">
        <f t="shared" si="6"/>
        <v>0</v>
      </c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1:39" s="43" customFormat="1" ht="34.5" customHeight="1">
      <c r="A38" s="44"/>
      <c r="B38" s="49" t="s">
        <v>100</v>
      </c>
      <c r="C38" s="16"/>
      <c r="D38" s="16"/>
      <c r="E38" s="16"/>
      <c r="F38" s="16"/>
      <c r="G38" s="83">
        <f t="shared" si="4"/>
        <v>0</v>
      </c>
      <c r="H38" s="78"/>
      <c r="I38" s="16"/>
      <c r="J38" s="16"/>
      <c r="K38" s="16"/>
      <c r="L38" s="83">
        <f t="shared" si="5"/>
        <v>0</v>
      </c>
      <c r="M38" s="16"/>
      <c r="N38" s="16"/>
      <c r="O38" s="16"/>
      <c r="P38" s="16"/>
      <c r="S38" s="20"/>
      <c r="T38" s="20"/>
      <c r="U38" s="20"/>
      <c r="V38" s="20"/>
      <c r="W38" s="20"/>
      <c r="X38" s="150">
        <f t="shared" si="6"/>
        <v>0</v>
      </c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1:39" s="43" customFormat="1" ht="27.75" customHeight="1">
      <c r="A39" s="44"/>
      <c r="B39" s="49" t="s">
        <v>84</v>
      </c>
      <c r="C39" s="16"/>
      <c r="D39" s="16"/>
      <c r="E39" s="16"/>
      <c r="F39" s="16"/>
      <c r="G39" s="83">
        <f t="shared" si="4"/>
        <v>0</v>
      </c>
      <c r="H39" s="78"/>
      <c r="I39" s="16"/>
      <c r="J39" s="16"/>
      <c r="K39" s="16"/>
      <c r="L39" s="83">
        <f t="shared" si="5"/>
        <v>0</v>
      </c>
      <c r="M39" s="16"/>
      <c r="N39" s="16"/>
      <c r="O39" s="16"/>
      <c r="P39" s="16"/>
      <c r="S39" s="20"/>
      <c r="T39" s="20"/>
      <c r="U39" s="20"/>
      <c r="V39" s="20"/>
      <c r="W39" s="20"/>
      <c r="X39" s="150">
        <f t="shared" si="6"/>
        <v>0</v>
      </c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1:39" s="43" customFormat="1" ht="27.75" customHeight="1">
      <c r="A40" s="44"/>
      <c r="B40" s="49" t="s">
        <v>99</v>
      </c>
      <c r="C40" s="16"/>
      <c r="D40" s="16"/>
      <c r="E40" s="16"/>
      <c r="F40" s="16"/>
      <c r="G40" s="83">
        <f t="shared" si="4"/>
        <v>0</v>
      </c>
      <c r="H40" s="78"/>
      <c r="I40" s="16"/>
      <c r="J40" s="16"/>
      <c r="K40" s="16"/>
      <c r="L40" s="83">
        <f t="shared" si="5"/>
        <v>0</v>
      </c>
      <c r="M40" s="16"/>
      <c r="N40" s="16"/>
      <c r="O40" s="16"/>
      <c r="P40" s="16"/>
      <c r="S40" s="20"/>
      <c r="T40" s="20"/>
      <c r="U40" s="20"/>
      <c r="V40" s="20"/>
      <c r="W40" s="20"/>
      <c r="X40" s="150">
        <f t="shared" si="6"/>
        <v>0</v>
      </c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1:39" s="43" customFormat="1" ht="27.75" customHeight="1">
      <c r="A41" s="44"/>
      <c r="B41" s="218" t="s">
        <v>261</v>
      </c>
      <c r="C41" s="16"/>
      <c r="D41" s="16"/>
      <c r="E41" s="16"/>
      <c r="F41" s="16"/>
      <c r="G41" s="83"/>
      <c r="H41" s="78"/>
      <c r="I41" s="16"/>
      <c r="J41" s="16"/>
      <c r="K41" s="16"/>
      <c r="L41" s="83"/>
      <c r="M41" s="16"/>
      <c r="N41" s="16"/>
      <c r="O41" s="16"/>
      <c r="P41" s="16"/>
      <c r="S41" s="20"/>
      <c r="T41" s="20"/>
      <c r="U41" s="20"/>
      <c r="V41" s="20"/>
      <c r="W41" s="20"/>
      <c r="X41" s="15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1:39" s="43" customFormat="1" ht="27.75" customHeight="1">
      <c r="A42" s="44"/>
      <c r="B42" s="49" t="s">
        <v>101</v>
      </c>
      <c r="C42" s="16"/>
      <c r="D42" s="16"/>
      <c r="E42" s="16"/>
      <c r="F42" s="16"/>
      <c r="G42" s="83">
        <f t="shared" si="4"/>
        <v>0</v>
      </c>
      <c r="H42" s="78"/>
      <c r="I42" s="16"/>
      <c r="J42" s="16"/>
      <c r="K42" s="16"/>
      <c r="L42" s="83">
        <f t="shared" si="5"/>
        <v>0</v>
      </c>
      <c r="M42" s="16"/>
      <c r="N42" s="16"/>
      <c r="O42" s="16"/>
      <c r="P42" s="16"/>
      <c r="S42" s="20"/>
      <c r="T42" s="20"/>
      <c r="U42" s="20"/>
      <c r="V42" s="20"/>
      <c r="W42" s="20"/>
      <c r="X42" s="150">
        <f t="shared" si="6"/>
        <v>0</v>
      </c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spans="1:39" s="43" customFormat="1" ht="27.75" customHeight="1">
      <c r="A43" s="44"/>
      <c r="B43" s="50" t="s">
        <v>53</v>
      </c>
      <c r="C43" s="22">
        <f t="shared" ref="C43:P43" si="7">SUM(C30:C42)</f>
        <v>0</v>
      </c>
      <c r="D43" s="22">
        <f t="shared" si="7"/>
        <v>0</v>
      </c>
      <c r="E43" s="22">
        <f t="shared" si="7"/>
        <v>0</v>
      </c>
      <c r="F43" s="22">
        <f t="shared" si="7"/>
        <v>0</v>
      </c>
      <c r="G43" s="65">
        <f t="shared" si="7"/>
        <v>0</v>
      </c>
      <c r="H43" s="22">
        <f t="shared" si="7"/>
        <v>0</v>
      </c>
      <c r="I43" s="65">
        <f t="shared" si="7"/>
        <v>0</v>
      </c>
      <c r="J43" s="65">
        <f t="shared" si="7"/>
        <v>0</v>
      </c>
      <c r="K43" s="65">
        <f t="shared" si="7"/>
        <v>0</v>
      </c>
      <c r="L43" s="65">
        <f t="shared" si="7"/>
        <v>0</v>
      </c>
      <c r="M43" s="65">
        <f t="shared" si="7"/>
        <v>0</v>
      </c>
      <c r="N43" s="65">
        <f t="shared" si="7"/>
        <v>0</v>
      </c>
      <c r="O43" s="65">
        <f t="shared" si="7"/>
        <v>0</v>
      </c>
      <c r="P43" s="65">
        <f t="shared" si="7"/>
        <v>0</v>
      </c>
      <c r="S43" s="20"/>
      <c r="T43" s="20"/>
      <c r="U43" s="20"/>
      <c r="V43" s="20"/>
      <c r="W43" s="20"/>
      <c r="X43" s="15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1:39" s="43" customFormat="1" ht="30" customHeight="1">
      <c r="A44" s="44"/>
      <c r="B44" s="49" t="s">
        <v>262</v>
      </c>
      <c r="C44" s="16"/>
      <c r="D44" s="16"/>
      <c r="E44" s="16"/>
      <c r="F44" s="16"/>
      <c r="G44" s="83">
        <f>SUM(C44:F44)</f>
        <v>0</v>
      </c>
      <c r="H44" s="78"/>
      <c r="I44" s="16"/>
      <c r="J44" s="16"/>
      <c r="K44" s="16"/>
      <c r="L44" s="83">
        <f>SUM(H44:K44)</f>
        <v>0</v>
      </c>
      <c r="M44" s="16"/>
      <c r="N44" s="16"/>
      <c r="O44" s="16"/>
      <c r="P44" s="16"/>
      <c r="S44" s="20"/>
      <c r="T44" s="20"/>
      <c r="U44" s="20"/>
      <c r="V44" s="20"/>
      <c r="W44" s="20"/>
      <c r="X44" s="150">
        <f>G44+L44+M44+N44+O44+P44</f>
        <v>0</v>
      </c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spans="1:39" s="43" customFormat="1" ht="21.75" customHeight="1">
      <c r="A45" s="13" t="s">
        <v>14</v>
      </c>
      <c r="B45" s="50" t="s">
        <v>63</v>
      </c>
      <c r="C45" s="22">
        <f t="shared" ref="C45:P45" si="8">SUM(C46:C50)</f>
        <v>0</v>
      </c>
      <c r="D45" s="22">
        <f t="shared" si="8"/>
        <v>0</v>
      </c>
      <c r="E45" s="22">
        <f t="shared" si="8"/>
        <v>0</v>
      </c>
      <c r="F45" s="22">
        <f t="shared" si="8"/>
        <v>0</v>
      </c>
      <c r="G45" s="65">
        <f t="shared" si="8"/>
        <v>0</v>
      </c>
      <c r="H45" s="22">
        <f t="shared" si="8"/>
        <v>0</v>
      </c>
      <c r="I45" s="65">
        <f t="shared" si="8"/>
        <v>0</v>
      </c>
      <c r="J45" s="65">
        <f t="shared" si="8"/>
        <v>0</v>
      </c>
      <c r="K45" s="65">
        <f t="shared" si="8"/>
        <v>0</v>
      </c>
      <c r="L45" s="65">
        <f t="shared" si="8"/>
        <v>0</v>
      </c>
      <c r="M45" s="65">
        <f t="shared" si="8"/>
        <v>0</v>
      </c>
      <c r="N45" s="65">
        <f t="shared" si="8"/>
        <v>0</v>
      </c>
      <c r="O45" s="65">
        <f t="shared" si="8"/>
        <v>0</v>
      </c>
      <c r="P45" s="65">
        <f t="shared" si="8"/>
        <v>0</v>
      </c>
      <c r="S45" s="20"/>
      <c r="T45" s="20"/>
      <c r="U45" s="20"/>
      <c r="V45" s="20"/>
      <c r="W45" s="20"/>
      <c r="X45" s="15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</row>
    <row r="46" spans="1:39" s="43" customFormat="1" ht="29.25" customHeight="1">
      <c r="A46" s="44"/>
      <c r="B46" s="51" t="s">
        <v>104</v>
      </c>
      <c r="C46" s="16"/>
      <c r="D46" s="16"/>
      <c r="E46" s="16"/>
      <c r="F46" s="16"/>
      <c r="G46" s="83">
        <f>SUM(C46:F46)</f>
        <v>0</v>
      </c>
      <c r="H46" s="78"/>
      <c r="I46" s="16"/>
      <c r="J46" s="16"/>
      <c r="K46" s="16"/>
      <c r="L46" s="83">
        <f>SUM(H46:K46)</f>
        <v>0</v>
      </c>
      <c r="M46" s="16"/>
      <c r="N46" s="16"/>
      <c r="O46" s="16"/>
      <c r="P46" s="16"/>
      <c r="S46" s="20"/>
      <c r="T46" s="20"/>
      <c r="U46" s="20"/>
      <c r="V46" s="20"/>
      <c r="W46" s="20"/>
      <c r="X46" s="150">
        <f>G46+L46+M46+N46+O46+P46</f>
        <v>0</v>
      </c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</row>
    <row r="47" spans="1:39" s="43" customFormat="1" ht="15.75" customHeight="1">
      <c r="A47" s="44"/>
      <c r="B47" s="51" t="s">
        <v>64</v>
      </c>
      <c r="C47" s="16"/>
      <c r="D47" s="16"/>
      <c r="E47" s="16"/>
      <c r="F47" s="16"/>
      <c r="G47" s="83">
        <f>SUM(C47:F47)</f>
        <v>0</v>
      </c>
      <c r="H47" s="78"/>
      <c r="I47" s="16"/>
      <c r="J47" s="16"/>
      <c r="K47" s="16"/>
      <c r="L47" s="83">
        <f>SUM(H47:K47)</f>
        <v>0</v>
      </c>
      <c r="M47" s="16"/>
      <c r="N47" s="16"/>
      <c r="O47" s="16"/>
      <c r="P47" s="16"/>
      <c r="S47" s="20"/>
      <c r="T47" s="20"/>
      <c r="U47" s="20"/>
      <c r="V47" s="20"/>
      <c r="W47" s="20"/>
      <c r="X47" s="150">
        <f>G47+L47+M47+N47+O47+P47</f>
        <v>0</v>
      </c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</row>
    <row r="48" spans="1:39" s="43" customFormat="1" ht="17.25" customHeight="1">
      <c r="A48" s="44"/>
      <c r="B48" s="51" t="s">
        <v>102</v>
      </c>
      <c r="C48" s="16"/>
      <c r="D48" s="16"/>
      <c r="E48" s="16"/>
      <c r="F48" s="16"/>
      <c r="G48" s="83">
        <f>SUM(C48:F48)</f>
        <v>0</v>
      </c>
      <c r="H48" s="78"/>
      <c r="I48" s="16"/>
      <c r="J48" s="16"/>
      <c r="K48" s="16"/>
      <c r="L48" s="83">
        <f>SUM(H48:K48)</f>
        <v>0</v>
      </c>
      <c r="M48" s="16"/>
      <c r="N48" s="16"/>
      <c r="O48" s="16"/>
      <c r="P48" s="16"/>
      <c r="S48" s="20"/>
      <c r="T48" s="20"/>
      <c r="U48" s="20"/>
      <c r="V48" s="20"/>
      <c r="W48" s="20"/>
      <c r="X48" s="150">
        <f>G48+L48+M48+N48+O48+P48</f>
        <v>0</v>
      </c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</row>
    <row r="49" spans="1:39" s="43" customFormat="1" ht="17.25" customHeight="1">
      <c r="A49" s="44"/>
      <c r="B49" s="51" t="s">
        <v>65</v>
      </c>
      <c r="C49" s="16"/>
      <c r="D49" s="16"/>
      <c r="E49" s="16"/>
      <c r="F49" s="16"/>
      <c r="G49" s="83">
        <f>SUM(C49:F49)</f>
        <v>0</v>
      </c>
      <c r="H49" s="78"/>
      <c r="I49" s="16"/>
      <c r="J49" s="16"/>
      <c r="K49" s="16"/>
      <c r="L49" s="83">
        <f>SUM(H49:K49)</f>
        <v>0</v>
      </c>
      <c r="M49" s="16"/>
      <c r="N49" s="16"/>
      <c r="O49" s="16"/>
      <c r="P49" s="16"/>
      <c r="S49" s="20"/>
      <c r="T49" s="20"/>
      <c r="U49" s="20"/>
      <c r="V49" s="20"/>
      <c r="W49" s="20"/>
      <c r="X49" s="150">
        <f>G49+L49+M49+N49+O49+P49</f>
        <v>0</v>
      </c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</row>
    <row r="50" spans="1:39" s="43" customFormat="1" ht="17.25" customHeight="1">
      <c r="A50" s="44"/>
      <c r="B50" s="51" t="s">
        <v>52</v>
      </c>
      <c r="C50" s="16"/>
      <c r="D50" s="16"/>
      <c r="E50" s="16"/>
      <c r="F50" s="16"/>
      <c r="G50" s="83">
        <f>SUM(C50:F50)</f>
        <v>0</v>
      </c>
      <c r="H50" s="78"/>
      <c r="I50" s="16"/>
      <c r="J50" s="16"/>
      <c r="K50" s="16"/>
      <c r="L50" s="83">
        <f>SUM(H50:K50)</f>
        <v>0</v>
      </c>
      <c r="M50" s="16"/>
      <c r="N50" s="16"/>
      <c r="O50" s="16"/>
      <c r="P50" s="16"/>
      <c r="S50" s="20"/>
      <c r="T50" s="20"/>
      <c r="U50" s="20"/>
      <c r="V50" s="20"/>
      <c r="W50" s="20"/>
      <c r="X50" s="150">
        <f>G50+L50+M50+N50+O50+P50</f>
        <v>0</v>
      </c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</row>
    <row r="51" spans="1:39" ht="28.5">
      <c r="A51" s="13" t="s">
        <v>15</v>
      </c>
      <c r="B51" s="13" t="s">
        <v>149</v>
      </c>
      <c r="C51" s="65">
        <f t="shared" ref="C51:P51" si="9">C23-C24+C26+C27-C29+C28</f>
        <v>0</v>
      </c>
      <c r="D51" s="65">
        <f t="shared" si="9"/>
        <v>0</v>
      </c>
      <c r="E51" s="65">
        <f t="shared" si="9"/>
        <v>0</v>
      </c>
      <c r="F51" s="65">
        <f t="shared" si="9"/>
        <v>0</v>
      </c>
      <c r="G51" s="65">
        <f t="shared" si="9"/>
        <v>0</v>
      </c>
      <c r="H51" s="65">
        <f t="shared" si="9"/>
        <v>0</v>
      </c>
      <c r="I51" s="65">
        <f t="shared" si="9"/>
        <v>0</v>
      </c>
      <c r="J51" s="65">
        <f t="shared" si="9"/>
        <v>0</v>
      </c>
      <c r="K51" s="65">
        <f t="shared" si="9"/>
        <v>0</v>
      </c>
      <c r="L51" s="65">
        <f t="shared" si="9"/>
        <v>0</v>
      </c>
      <c r="M51" s="65">
        <f t="shared" si="9"/>
        <v>0</v>
      </c>
      <c r="N51" s="65">
        <f t="shared" si="9"/>
        <v>0</v>
      </c>
      <c r="O51" s="65">
        <f t="shared" si="9"/>
        <v>0</v>
      </c>
      <c r="P51" s="65">
        <f t="shared" si="9"/>
        <v>0</v>
      </c>
      <c r="Q51" s="65">
        <f>SUM(H51:P51)</f>
        <v>0</v>
      </c>
    </row>
    <row r="52" spans="1:39" s="20" customFormat="1" ht="28.5" hidden="1">
      <c r="A52" s="45" t="s">
        <v>44</v>
      </c>
      <c r="B52" s="45" t="s">
        <v>33</v>
      </c>
      <c r="C52" s="31" t="str">
        <f>C6</f>
        <v xml:space="preserve">I kwartał roku </v>
      </c>
      <c r="D52" s="31" t="str">
        <f>D6</f>
        <v>II kwartał roku</v>
      </c>
      <c r="E52" s="31" t="str">
        <f>E6</f>
        <v>III kwartał roku</v>
      </c>
      <c r="F52" s="31" t="str">
        <f>F6</f>
        <v xml:space="preserve">IV kwartał roku
</v>
      </c>
      <c r="G52" s="65"/>
      <c r="H52" s="57" t="str">
        <f t="shared" ref="H52:P52" si="10">H6</f>
        <v xml:space="preserve">prognozy I kwartał roku </v>
      </c>
      <c r="I52" s="31" t="str">
        <f t="shared" si="10"/>
        <v xml:space="preserve">prognozy II kwartał roku </v>
      </c>
      <c r="J52" s="31" t="str">
        <f t="shared" si="10"/>
        <v xml:space="preserve">prognozy III kwartał roku </v>
      </c>
      <c r="K52" s="31" t="str">
        <f t="shared" si="10"/>
        <v>prognozy IV kwartał roku</v>
      </c>
      <c r="L52" s="31" t="str">
        <f t="shared" si="10"/>
        <v>podsumowanie roku</v>
      </c>
      <c r="M52" s="31" t="str">
        <f t="shared" si="10"/>
        <v>rok 3</v>
      </c>
      <c r="N52" s="31" t="str">
        <f t="shared" si="10"/>
        <v>rok 4</v>
      </c>
      <c r="O52" s="31" t="str">
        <f t="shared" si="10"/>
        <v>rok 5</v>
      </c>
      <c r="P52" s="31" t="str">
        <f t="shared" si="10"/>
        <v>rok 6</v>
      </c>
      <c r="X52" s="150"/>
    </row>
    <row r="53" spans="1:39" s="20" customFormat="1" ht="28.5" hidden="1">
      <c r="A53" s="45" t="s">
        <v>45</v>
      </c>
      <c r="B53" s="52" t="s">
        <v>25</v>
      </c>
      <c r="C53" s="16">
        <f>C8*20%+C8</f>
        <v>0</v>
      </c>
      <c r="D53" s="16">
        <f>D8*20%+D8</f>
        <v>0</v>
      </c>
      <c r="E53" s="16">
        <f>E8*20%+E8</f>
        <v>0</v>
      </c>
      <c r="F53" s="16">
        <f>F8*20%+F8</f>
        <v>0</v>
      </c>
      <c r="G53" s="84" t="str">
        <f>G6</f>
        <v xml:space="preserve">podsumowanie roku </v>
      </c>
      <c r="H53" s="58">
        <f t="shared" ref="H53:P53" si="11">H8*20%+H8</f>
        <v>0</v>
      </c>
      <c r="I53" s="16">
        <f t="shared" si="11"/>
        <v>0</v>
      </c>
      <c r="J53" s="16">
        <f t="shared" si="11"/>
        <v>0</v>
      </c>
      <c r="K53" s="16">
        <f t="shared" si="11"/>
        <v>0</v>
      </c>
      <c r="L53" s="16">
        <f t="shared" si="11"/>
        <v>0</v>
      </c>
      <c r="M53" s="16">
        <f t="shared" si="11"/>
        <v>0</v>
      </c>
      <c r="N53" s="16">
        <f t="shared" si="11"/>
        <v>0</v>
      </c>
      <c r="O53" s="16">
        <f t="shared" si="11"/>
        <v>0</v>
      </c>
      <c r="P53" s="16">
        <f t="shared" si="11"/>
        <v>0</v>
      </c>
      <c r="X53" s="150"/>
    </row>
    <row r="54" spans="1:39" s="20" customFormat="1" hidden="1">
      <c r="A54" s="45" t="s">
        <v>46</v>
      </c>
      <c r="B54" s="52" t="s">
        <v>26</v>
      </c>
      <c r="C54" s="16">
        <f>C22-C22*10%</f>
        <v>0</v>
      </c>
      <c r="D54" s="16">
        <f>D22-D22*10%</f>
        <v>0</v>
      </c>
      <c r="E54" s="16">
        <f>E22-E22*10%</f>
        <v>0</v>
      </c>
      <c r="F54" s="16">
        <f>F22-F22*10%</f>
        <v>0</v>
      </c>
      <c r="G54" s="85">
        <f>G8*20%+G8</f>
        <v>0</v>
      </c>
      <c r="H54" s="58">
        <f t="shared" ref="H54:P54" si="12">H22-H22*10%</f>
        <v>0</v>
      </c>
      <c r="I54" s="16">
        <f t="shared" si="12"/>
        <v>0</v>
      </c>
      <c r="J54" s="16">
        <f t="shared" si="12"/>
        <v>0</v>
      </c>
      <c r="K54" s="16">
        <f t="shared" si="12"/>
        <v>0</v>
      </c>
      <c r="L54" s="16">
        <f t="shared" si="12"/>
        <v>0</v>
      </c>
      <c r="M54" s="16">
        <f t="shared" si="12"/>
        <v>0</v>
      </c>
      <c r="N54" s="16">
        <f t="shared" si="12"/>
        <v>0</v>
      </c>
      <c r="O54" s="16">
        <f t="shared" si="12"/>
        <v>0</v>
      </c>
      <c r="P54" s="16">
        <f t="shared" si="12"/>
        <v>0</v>
      </c>
      <c r="X54" s="150"/>
    </row>
    <row r="55" spans="1:39" s="20" customFormat="1" ht="28.5" hidden="1">
      <c r="A55" s="45" t="s">
        <v>50</v>
      </c>
      <c r="B55" s="52" t="s">
        <v>27</v>
      </c>
      <c r="C55" s="16" t="e">
        <f>#REF!</f>
        <v>#REF!</v>
      </c>
      <c r="D55" s="16" t="e">
        <f>#REF!</f>
        <v>#REF!</v>
      </c>
      <c r="E55" s="16" t="e">
        <f>#REF!</f>
        <v>#REF!</v>
      </c>
      <c r="F55" s="16" t="e">
        <f>#REF!</f>
        <v>#REF!</v>
      </c>
      <c r="G55" s="85">
        <f>G22-G22*10%</f>
        <v>0</v>
      </c>
      <c r="H55" s="58" t="e">
        <f>#REF!</f>
        <v>#REF!</v>
      </c>
      <c r="I55" s="16" t="e">
        <f>#REF!</f>
        <v>#REF!</v>
      </c>
      <c r="J55" s="16" t="e">
        <f>#REF!</f>
        <v>#REF!</v>
      </c>
      <c r="K55" s="16" t="e">
        <f>#REF!</f>
        <v>#REF!</v>
      </c>
      <c r="L55" s="16" t="e">
        <f>#REF!</f>
        <v>#REF!</v>
      </c>
      <c r="M55" s="16" t="e">
        <f>#REF!</f>
        <v>#REF!</v>
      </c>
      <c r="N55" s="16" t="e">
        <f>#REF!</f>
        <v>#REF!</v>
      </c>
      <c r="O55" s="16" t="e">
        <f>#REF!</f>
        <v>#REF!</v>
      </c>
      <c r="P55" s="16" t="e">
        <f>#REF!</f>
        <v>#REF!</v>
      </c>
      <c r="X55" s="150"/>
    </row>
    <row r="56" spans="1:39" ht="28.5" hidden="1">
      <c r="A56" s="13" t="s">
        <v>51</v>
      </c>
      <c r="B56" s="13" t="s">
        <v>28</v>
      </c>
      <c r="C56" s="22" t="e">
        <f>C53-C54-C55</f>
        <v>#REF!</v>
      </c>
      <c r="D56" s="22" t="e">
        <f>D53-D54-D55</f>
        <v>#REF!</v>
      </c>
      <c r="E56" s="22" t="e">
        <f>E53-E54-E55</f>
        <v>#REF!</v>
      </c>
      <c r="F56" s="22" t="e">
        <f>F53-F54-F55</f>
        <v>#REF!</v>
      </c>
      <c r="G56" s="65">
        <f>G54-G55</f>
        <v>0</v>
      </c>
      <c r="H56" s="33" t="e">
        <f t="shared" ref="H56:P56" si="13">H53-H54-H55</f>
        <v>#REF!</v>
      </c>
      <c r="I56" s="22" t="e">
        <f t="shared" si="13"/>
        <v>#REF!</v>
      </c>
      <c r="J56" s="22" t="e">
        <f t="shared" si="13"/>
        <v>#REF!</v>
      </c>
      <c r="K56" s="22" t="e">
        <f t="shared" si="13"/>
        <v>#REF!</v>
      </c>
      <c r="L56" s="22" t="e">
        <f t="shared" si="13"/>
        <v>#REF!</v>
      </c>
      <c r="M56" s="22" t="e">
        <f t="shared" si="13"/>
        <v>#REF!</v>
      </c>
      <c r="N56" s="22" t="e">
        <f t="shared" si="13"/>
        <v>#REF!</v>
      </c>
      <c r="O56" s="22" t="e">
        <f t="shared" si="13"/>
        <v>#REF!</v>
      </c>
      <c r="P56" s="22" t="e">
        <f t="shared" si="13"/>
        <v>#REF!</v>
      </c>
    </row>
    <row r="57" spans="1:39" s="20" customFormat="1" hidden="1">
      <c r="A57" s="45" t="s">
        <v>54</v>
      </c>
      <c r="B57" s="52" t="s">
        <v>29</v>
      </c>
      <c r="C57" s="16">
        <f t="shared" ref="C57:P57" si="14">C24</f>
        <v>0</v>
      </c>
      <c r="D57" s="16">
        <f t="shared" si="14"/>
        <v>0</v>
      </c>
      <c r="E57" s="16">
        <f t="shared" si="14"/>
        <v>0</v>
      </c>
      <c r="F57" s="16">
        <f t="shared" si="14"/>
        <v>0</v>
      </c>
      <c r="G57" s="85">
        <f t="shared" si="14"/>
        <v>0</v>
      </c>
      <c r="H57" s="58">
        <f t="shared" si="14"/>
        <v>0</v>
      </c>
      <c r="I57" s="16">
        <f t="shared" si="14"/>
        <v>0</v>
      </c>
      <c r="J57" s="16">
        <f t="shared" si="14"/>
        <v>0</v>
      </c>
      <c r="K57" s="16">
        <f t="shared" si="14"/>
        <v>0</v>
      </c>
      <c r="L57" s="16">
        <f t="shared" si="14"/>
        <v>0</v>
      </c>
      <c r="M57" s="16">
        <f t="shared" si="14"/>
        <v>0</v>
      </c>
      <c r="N57" s="16">
        <f t="shared" si="14"/>
        <v>0</v>
      </c>
      <c r="O57" s="16">
        <f t="shared" si="14"/>
        <v>0</v>
      </c>
      <c r="P57" s="16">
        <f t="shared" si="14"/>
        <v>0</v>
      </c>
      <c r="X57" s="150"/>
    </row>
    <row r="58" spans="1:39" s="20" customFormat="1" hidden="1">
      <c r="A58" s="45" t="s">
        <v>55</v>
      </c>
      <c r="B58" s="52" t="s">
        <v>30</v>
      </c>
      <c r="C58" s="16">
        <f t="shared" ref="C58:P58" si="15">C26</f>
        <v>0</v>
      </c>
      <c r="D58" s="16">
        <f t="shared" si="15"/>
        <v>0</v>
      </c>
      <c r="E58" s="16">
        <f t="shared" si="15"/>
        <v>0</v>
      </c>
      <c r="F58" s="16">
        <f t="shared" si="15"/>
        <v>0</v>
      </c>
      <c r="G58" s="85">
        <f t="shared" si="15"/>
        <v>0</v>
      </c>
      <c r="H58" s="58">
        <f t="shared" si="15"/>
        <v>0</v>
      </c>
      <c r="I58" s="16">
        <f t="shared" si="15"/>
        <v>0</v>
      </c>
      <c r="J58" s="16">
        <f t="shared" si="15"/>
        <v>0</v>
      </c>
      <c r="K58" s="16">
        <f t="shared" si="15"/>
        <v>0</v>
      </c>
      <c r="L58" s="16">
        <f t="shared" si="15"/>
        <v>0</v>
      </c>
      <c r="M58" s="16">
        <f t="shared" si="15"/>
        <v>0</v>
      </c>
      <c r="N58" s="16">
        <f t="shared" si="15"/>
        <v>0</v>
      </c>
      <c r="O58" s="16">
        <f t="shared" si="15"/>
        <v>0</v>
      </c>
      <c r="P58" s="16">
        <f t="shared" si="15"/>
        <v>0</v>
      </c>
      <c r="X58" s="150"/>
    </row>
    <row r="59" spans="1:39" s="20" customFormat="1" ht="28.5" hidden="1">
      <c r="A59" s="45" t="s">
        <v>56</v>
      </c>
      <c r="B59" s="52" t="s">
        <v>31</v>
      </c>
      <c r="C59" s="16">
        <f t="shared" ref="C59:P59" si="16">C29-C29*10%</f>
        <v>0</v>
      </c>
      <c r="D59" s="16">
        <f t="shared" si="16"/>
        <v>0</v>
      </c>
      <c r="E59" s="16">
        <f t="shared" si="16"/>
        <v>0</v>
      </c>
      <c r="F59" s="16">
        <f t="shared" si="16"/>
        <v>0</v>
      </c>
      <c r="G59" s="85">
        <f t="shared" si="16"/>
        <v>0</v>
      </c>
      <c r="H59" s="58">
        <f t="shared" si="16"/>
        <v>0</v>
      </c>
      <c r="I59" s="16">
        <f t="shared" si="16"/>
        <v>0</v>
      </c>
      <c r="J59" s="16">
        <f t="shared" si="16"/>
        <v>0</v>
      </c>
      <c r="K59" s="16">
        <f t="shared" si="16"/>
        <v>0</v>
      </c>
      <c r="L59" s="16">
        <f t="shared" si="16"/>
        <v>0</v>
      </c>
      <c r="M59" s="16">
        <f t="shared" si="16"/>
        <v>0</v>
      </c>
      <c r="N59" s="16">
        <f t="shared" si="16"/>
        <v>0</v>
      </c>
      <c r="O59" s="16">
        <f t="shared" si="16"/>
        <v>0</v>
      </c>
      <c r="P59" s="16">
        <f t="shared" si="16"/>
        <v>0</v>
      </c>
      <c r="X59" s="150"/>
    </row>
    <row r="60" spans="1:39" s="20" customFormat="1" hidden="1">
      <c r="A60" s="45" t="s">
        <v>57</v>
      </c>
      <c r="B60" s="52" t="s">
        <v>49</v>
      </c>
      <c r="C60" s="16">
        <f t="shared" ref="C60:P60" si="17">C28</f>
        <v>0</v>
      </c>
      <c r="D60" s="16">
        <f t="shared" si="17"/>
        <v>0</v>
      </c>
      <c r="E60" s="16">
        <f t="shared" si="17"/>
        <v>0</v>
      </c>
      <c r="F60" s="16">
        <f t="shared" si="17"/>
        <v>0</v>
      </c>
      <c r="G60" s="85">
        <f t="shared" si="17"/>
        <v>0</v>
      </c>
      <c r="H60" s="58">
        <f t="shared" si="17"/>
        <v>0</v>
      </c>
      <c r="I60" s="16">
        <f t="shared" si="17"/>
        <v>0</v>
      </c>
      <c r="J60" s="16">
        <f t="shared" si="17"/>
        <v>0</v>
      </c>
      <c r="K60" s="16">
        <f t="shared" si="17"/>
        <v>0</v>
      </c>
      <c r="L60" s="16">
        <f t="shared" si="17"/>
        <v>0</v>
      </c>
      <c r="M60" s="16">
        <f t="shared" si="17"/>
        <v>0</v>
      </c>
      <c r="N60" s="16">
        <f t="shared" si="17"/>
        <v>0</v>
      </c>
      <c r="O60" s="16">
        <f t="shared" si="17"/>
        <v>0</v>
      </c>
      <c r="P60" s="16">
        <f t="shared" si="17"/>
        <v>0</v>
      </c>
      <c r="X60" s="150"/>
    </row>
    <row r="61" spans="1:39" s="20" customFormat="1" ht="28.5" hidden="1">
      <c r="A61" s="45" t="s">
        <v>58</v>
      </c>
      <c r="B61" s="52" t="s">
        <v>32</v>
      </c>
      <c r="C61" s="16" t="e">
        <f>#REF!+#REF!*10%</f>
        <v>#REF!</v>
      </c>
      <c r="D61" s="16" t="e">
        <f>#REF!+#REF!*10%</f>
        <v>#REF!</v>
      </c>
      <c r="E61" s="16" t="e">
        <f>#REF!+#REF!*10%</f>
        <v>#REF!</v>
      </c>
      <c r="F61" s="16" t="e">
        <f>#REF!+#REF!*10%</f>
        <v>#REF!</v>
      </c>
      <c r="G61" s="83">
        <f>G62+G79-G45-G80-G81</f>
        <v>0</v>
      </c>
      <c r="H61" s="58" t="e">
        <f>#REF!+#REF!*10%</f>
        <v>#REF!</v>
      </c>
      <c r="I61" s="16" t="e">
        <f>#REF!+#REF!*10%</f>
        <v>#REF!</v>
      </c>
      <c r="J61" s="16" t="e">
        <f>#REF!+#REF!*10%</f>
        <v>#REF!</v>
      </c>
      <c r="K61" s="16" t="e">
        <f>#REF!+#REF!*10%</f>
        <v>#REF!</v>
      </c>
      <c r="L61" s="16" t="e">
        <f>#REF!+#REF!*10%</f>
        <v>#REF!</v>
      </c>
      <c r="M61" s="16" t="e">
        <f>#REF!+#REF!*10%</f>
        <v>#REF!</v>
      </c>
      <c r="N61" s="16" t="e">
        <f>#REF!+#REF!*10%</f>
        <v>#REF!</v>
      </c>
      <c r="O61" s="16" t="e">
        <f>#REF!+#REF!*10%</f>
        <v>#REF!</v>
      </c>
      <c r="P61" s="16" t="e">
        <f>#REF!+#REF!*10%</f>
        <v>#REF!</v>
      </c>
      <c r="X61" s="150"/>
    </row>
    <row r="62" spans="1:39" s="20" customFormat="1" hidden="1">
      <c r="A62" s="45" t="s">
        <v>66</v>
      </c>
      <c r="B62" s="52"/>
      <c r="C62" s="16"/>
      <c r="D62" s="16"/>
      <c r="E62" s="16"/>
      <c r="F62" s="16"/>
      <c r="G62" s="65">
        <f>G56-G57+G58-G59+G60</f>
        <v>0</v>
      </c>
      <c r="H62" s="58"/>
      <c r="I62" s="16"/>
      <c r="J62" s="16"/>
      <c r="K62" s="16"/>
      <c r="L62" s="16"/>
      <c r="M62" s="16"/>
      <c r="N62" s="16"/>
      <c r="O62" s="16"/>
      <c r="P62" s="16"/>
      <c r="X62" s="150"/>
    </row>
    <row r="63" spans="1:39" ht="24.75" hidden="1" customHeight="1">
      <c r="A63" s="13" t="s">
        <v>44</v>
      </c>
      <c r="B63" s="13" t="s">
        <v>36</v>
      </c>
      <c r="C63" s="33" t="e">
        <f>C56-C57+C58-C59+C60-C61</f>
        <v>#REF!</v>
      </c>
      <c r="D63" s="33" t="e">
        <f>D56-D57+D58-D59+D60-D61</f>
        <v>#REF!</v>
      </c>
      <c r="E63" s="33" t="e">
        <f>E56-E57+E58-E59+E60-E61</f>
        <v>#REF!</v>
      </c>
      <c r="F63" s="33" t="e">
        <f>F56-F57+F58-F59+F60-F61</f>
        <v>#REF!</v>
      </c>
      <c r="G63" s="84" t="str">
        <f>G6</f>
        <v xml:space="preserve">podsumowanie roku </v>
      </c>
      <c r="H63" s="33" t="e">
        <f t="shared" ref="H63:P63" si="18">H56-H57+H58-H59+H60-H61</f>
        <v>#REF!</v>
      </c>
      <c r="I63" s="33" t="e">
        <f t="shared" si="18"/>
        <v>#REF!</v>
      </c>
      <c r="J63" s="33" t="e">
        <f t="shared" si="18"/>
        <v>#REF!</v>
      </c>
      <c r="K63" s="33" t="e">
        <f t="shared" si="18"/>
        <v>#REF!</v>
      </c>
      <c r="L63" s="33" t="e">
        <f t="shared" si="18"/>
        <v>#REF!</v>
      </c>
      <c r="M63" s="33" t="e">
        <f t="shared" si="18"/>
        <v>#REF!</v>
      </c>
      <c r="N63" s="33" t="e">
        <f t="shared" si="18"/>
        <v>#REF!</v>
      </c>
      <c r="O63" s="33" t="e">
        <f t="shared" si="18"/>
        <v>#REF!</v>
      </c>
      <c r="P63" s="33" t="e">
        <f t="shared" si="18"/>
        <v>#REF!</v>
      </c>
    </row>
    <row r="64" spans="1:39" ht="28.5" hidden="1">
      <c r="A64" s="13"/>
      <c r="B64" s="13" t="s">
        <v>33</v>
      </c>
      <c r="C64" s="57" t="str">
        <f>C6</f>
        <v xml:space="preserve">I kwartał roku </v>
      </c>
      <c r="D64" s="57" t="str">
        <f>D6</f>
        <v>II kwartał roku</v>
      </c>
      <c r="E64" s="57" t="str">
        <f>E6</f>
        <v>III kwartał roku</v>
      </c>
      <c r="F64" s="57" t="str">
        <f>F6</f>
        <v xml:space="preserve">IV kwartał roku
</v>
      </c>
      <c r="G64" s="85">
        <f>G8-G8*20%</f>
        <v>0</v>
      </c>
      <c r="H64" s="57" t="str">
        <f t="shared" ref="H64:P64" si="19">H6</f>
        <v xml:space="preserve">prognozy I kwartał roku </v>
      </c>
      <c r="I64" s="57" t="str">
        <f t="shared" si="19"/>
        <v xml:space="preserve">prognozy II kwartał roku </v>
      </c>
      <c r="J64" s="57" t="str">
        <f t="shared" si="19"/>
        <v xml:space="preserve">prognozy III kwartał roku </v>
      </c>
      <c r="K64" s="57" t="str">
        <f t="shared" si="19"/>
        <v>prognozy IV kwartał roku</v>
      </c>
      <c r="L64" s="57" t="str">
        <f t="shared" si="19"/>
        <v>podsumowanie roku</v>
      </c>
      <c r="M64" s="57" t="str">
        <f t="shared" si="19"/>
        <v>rok 3</v>
      </c>
      <c r="N64" s="57" t="str">
        <f t="shared" si="19"/>
        <v>rok 4</v>
      </c>
      <c r="O64" s="57" t="str">
        <f t="shared" si="19"/>
        <v>rok 5</v>
      </c>
      <c r="P64" s="57" t="str">
        <f t="shared" si="19"/>
        <v>rok 6</v>
      </c>
    </row>
    <row r="65" spans="1:39" s="20" customFormat="1" hidden="1">
      <c r="A65" s="52" t="s">
        <v>2</v>
      </c>
      <c r="B65" s="52" t="s">
        <v>25</v>
      </c>
      <c r="C65" s="58">
        <f>C8-C8*20%</f>
        <v>0</v>
      </c>
      <c r="D65" s="58">
        <f>D8-D8*20%</f>
        <v>0</v>
      </c>
      <c r="E65" s="58">
        <f>E8-E8*20%</f>
        <v>0</v>
      </c>
      <c r="F65" s="58">
        <f>F8-F8*20%</f>
        <v>0</v>
      </c>
      <c r="G65" s="85">
        <f>G22+G22*10%</f>
        <v>0</v>
      </c>
      <c r="H65" s="58">
        <f t="shared" ref="H65:P65" si="20">H8-H8*20%</f>
        <v>0</v>
      </c>
      <c r="I65" s="58">
        <f t="shared" si="20"/>
        <v>0</v>
      </c>
      <c r="J65" s="58">
        <f t="shared" si="20"/>
        <v>0</v>
      </c>
      <c r="K65" s="58">
        <f t="shared" si="20"/>
        <v>0</v>
      </c>
      <c r="L65" s="58">
        <f t="shared" si="20"/>
        <v>0</v>
      </c>
      <c r="M65" s="58">
        <f t="shared" si="20"/>
        <v>0</v>
      </c>
      <c r="N65" s="58">
        <f t="shared" si="20"/>
        <v>0</v>
      </c>
      <c r="O65" s="58">
        <f t="shared" si="20"/>
        <v>0</v>
      </c>
      <c r="P65" s="58">
        <f t="shared" si="20"/>
        <v>0</v>
      </c>
      <c r="X65" s="150"/>
    </row>
    <row r="66" spans="1:39" s="20" customFormat="1" hidden="1">
      <c r="A66" s="52" t="s">
        <v>22</v>
      </c>
      <c r="B66" s="52" t="s">
        <v>26</v>
      </c>
      <c r="C66" s="58">
        <f>C22+C22*10%</f>
        <v>0</v>
      </c>
      <c r="D66" s="58">
        <f>D22+D22*10%</f>
        <v>0</v>
      </c>
      <c r="E66" s="58">
        <f>E22+E22*10%</f>
        <v>0</v>
      </c>
      <c r="F66" s="58">
        <f>F22+F22*10%</f>
        <v>0</v>
      </c>
      <c r="G66" s="65">
        <f>G64-G65</f>
        <v>0</v>
      </c>
      <c r="H66" s="58">
        <f t="shared" ref="H66:P66" si="21">H22+H22*10%</f>
        <v>0</v>
      </c>
      <c r="I66" s="58">
        <f t="shared" si="21"/>
        <v>0</v>
      </c>
      <c r="J66" s="58">
        <f t="shared" si="21"/>
        <v>0</v>
      </c>
      <c r="K66" s="58">
        <f t="shared" si="21"/>
        <v>0</v>
      </c>
      <c r="L66" s="58">
        <f t="shared" si="21"/>
        <v>0</v>
      </c>
      <c r="M66" s="58">
        <f t="shared" si="21"/>
        <v>0</v>
      </c>
      <c r="N66" s="58">
        <f t="shared" si="21"/>
        <v>0</v>
      </c>
      <c r="O66" s="58">
        <f t="shared" si="21"/>
        <v>0</v>
      </c>
      <c r="P66" s="58">
        <f t="shared" si="21"/>
        <v>0</v>
      </c>
      <c r="X66" s="150"/>
    </row>
    <row r="67" spans="1:39" s="20" customFormat="1" ht="28.5" hidden="1">
      <c r="A67" s="52" t="s">
        <v>9</v>
      </c>
      <c r="B67" s="52" t="s">
        <v>27</v>
      </c>
      <c r="C67" s="58" t="e">
        <f>#REF!</f>
        <v>#REF!</v>
      </c>
      <c r="D67" s="58" t="e">
        <f>#REF!</f>
        <v>#REF!</v>
      </c>
      <c r="E67" s="58" t="e">
        <f>#REF!</f>
        <v>#REF!</v>
      </c>
      <c r="F67" s="58" t="e">
        <f>#REF!</f>
        <v>#REF!</v>
      </c>
      <c r="G67" s="85">
        <f>G24</f>
        <v>0</v>
      </c>
      <c r="H67" s="58" t="e">
        <f>#REF!</f>
        <v>#REF!</v>
      </c>
      <c r="I67" s="58" t="e">
        <f>#REF!</f>
        <v>#REF!</v>
      </c>
      <c r="J67" s="58" t="e">
        <f>#REF!</f>
        <v>#REF!</v>
      </c>
      <c r="K67" s="58" t="e">
        <f>#REF!</f>
        <v>#REF!</v>
      </c>
      <c r="L67" s="58" t="e">
        <f>#REF!</f>
        <v>#REF!</v>
      </c>
      <c r="M67" s="58" t="e">
        <f>#REF!</f>
        <v>#REF!</v>
      </c>
      <c r="N67" s="58" t="e">
        <f>#REF!</f>
        <v>#REF!</v>
      </c>
      <c r="O67" s="58" t="e">
        <f>#REF!</f>
        <v>#REF!</v>
      </c>
      <c r="P67" s="58" t="e">
        <f>#REF!</f>
        <v>#REF!</v>
      </c>
      <c r="X67" s="150"/>
    </row>
    <row r="68" spans="1:39" ht="28.5" hidden="1">
      <c r="A68" s="13" t="s">
        <v>0</v>
      </c>
      <c r="B68" s="13" t="s">
        <v>28</v>
      </c>
      <c r="C68" s="33" t="e">
        <f>C65-C66-C67</f>
        <v>#REF!</v>
      </c>
      <c r="D68" s="33" t="e">
        <f>D65-D66-D67</f>
        <v>#REF!</v>
      </c>
      <c r="E68" s="33" t="e">
        <f>E65-E66-E67</f>
        <v>#REF!</v>
      </c>
      <c r="F68" s="33" t="e">
        <f>F65-F66-F67</f>
        <v>#REF!</v>
      </c>
      <c r="G68" s="85">
        <f>G26</f>
        <v>0</v>
      </c>
      <c r="H68" s="33" t="e">
        <f t="shared" ref="H68:P68" si="22">H65-H66-H67</f>
        <v>#REF!</v>
      </c>
      <c r="I68" s="33" t="e">
        <f t="shared" si="22"/>
        <v>#REF!</v>
      </c>
      <c r="J68" s="33" t="e">
        <f t="shared" si="22"/>
        <v>#REF!</v>
      </c>
      <c r="K68" s="33" t="e">
        <f t="shared" si="22"/>
        <v>#REF!</v>
      </c>
      <c r="L68" s="33" t="e">
        <f t="shared" si="22"/>
        <v>#REF!</v>
      </c>
      <c r="M68" s="33" t="e">
        <f t="shared" si="22"/>
        <v>#REF!</v>
      </c>
      <c r="N68" s="33" t="e">
        <f t="shared" si="22"/>
        <v>#REF!</v>
      </c>
      <c r="O68" s="33" t="e">
        <f t="shared" si="22"/>
        <v>#REF!</v>
      </c>
      <c r="P68" s="33" t="e">
        <f t="shared" si="22"/>
        <v>#REF!</v>
      </c>
    </row>
    <row r="69" spans="1:39" s="20" customFormat="1" hidden="1">
      <c r="A69" s="52" t="s">
        <v>23</v>
      </c>
      <c r="B69" s="52" t="s">
        <v>29</v>
      </c>
      <c r="C69" s="58">
        <f>C24</f>
        <v>0</v>
      </c>
      <c r="D69" s="58">
        <f>D24</f>
        <v>0</v>
      </c>
      <c r="E69" s="58">
        <f>E24</f>
        <v>0</v>
      </c>
      <c r="F69" s="58">
        <f>F24</f>
        <v>0</v>
      </c>
      <c r="G69" s="85">
        <f>G29+G29*10%</f>
        <v>0</v>
      </c>
      <c r="H69" s="58">
        <f t="shared" ref="H69:P69" si="23">H24</f>
        <v>0</v>
      </c>
      <c r="I69" s="58">
        <f t="shared" si="23"/>
        <v>0</v>
      </c>
      <c r="J69" s="58">
        <f t="shared" si="23"/>
        <v>0</v>
      </c>
      <c r="K69" s="58">
        <f t="shared" si="23"/>
        <v>0</v>
      </c>
      <c r="L69" s="58">
        <f t="shared" si="23"/>
        <v>0</v>
      </c>
      <c r="M69" s="58">
        <f t="shared" si="23"/>
        <v>0</v>
      </c>
      <c r="N69" s="58">
        <f t="shared" si="23"/>
        <v>0</v>
      </c>
      <c r="O69" s="58">
        <f t="shared" si="23"/>
        <v>0</v>
      </c>
      <c r="P69" s="58">
        <f t="shared" si="23"/>
        <v>0</v>
      </c>
      <c r="X69" s="150"/>
    </row>
    <row r="70" spans="1:39" s="20" customFormat="1" hidden="1">
      <c r="A70" s="52" t="s">
        <v>24</v>
      </c>
      <c r="B70" s="52" t="s">
        <v>30</v>
      </c>
      <c r="C70" s="58">
        <f>C26</f>
        <v>0</v>
      </c>
      <c r="D70" s="58">
        <f>D26</f>
        <v>0</v>
      </c>
      <c r="E70" s="58">
        <f>E26</f>
        <v>0</v>
      </c>
      <c r="F70" s="58">
        <f>F26</f>
        <v>0</v>
      </c>
      <c r="G70" s="85">
        <f>G28</f>
        <v>0</v>
      </c>
      <c r="H70" s="58">
        <f t="shared" ref="H70:P70" si="24">H26</f>
        <v>0</v>
      </c>
      <c r="I70" s="58">
        <f t="shared" si="24"/>
        <v>0</v>
      </c>
      <c r="J70" s="58">
        <f t="shared" si="24"/>
        <v>0</v>
      </c>
      <c r="K70" s="58">
        <f t="shared" si="24"/>
        <v>0</v>
      </c>
      <c r="L70" s="58">
        <f t="shared" si="24"/>
        <v>0</v>
      </c>
      <c r="M70" s="58">
        <f t="shared" si="24"/>
        <v>0</v>
      </c>
      <c r="N70" s="58">
        <f t="shared" si="24"/>
        <v>0</v>
      </c>
      <c r="O70" s="58">
        <f t="shared" si="24"/>
        <v>0</v>
      </c>
      <c r="P70" s="58">
        <f t="shared" si="24"/>
        <v>0</v>
      </c>
      <c r="X70" s="150"/>
    </row>
    <row r="71" spans="1:39" s="20" customFormat="1" ht="28.5" hidden="1">
      <c r="A71" s="52" t="s">
        <v>19</v>
      </c>
      <c r="B71" s="52" t="s">
        <v>31</v>
      </c>
      <c r="C71" s="58">
        <f>C29+C29*10%</f>
        <v>0</v>
      </c>
      <c r="D71" s="58">
        <f>D29+D29*10%</f>
        <v>0</v>
      </c>
      <c r="E71" s="58">
        <f>E29+E29*10%</f>
        <v>0</v>
      </c>
      <c r="F71" s="58">
        <f>F29+F29*10%</f>
        <v>0</v>
      </c>
      <c r="G71" s="83">
        <f>G72+G79-G45-G80-G81</f>
        <v>0</v>
      </c>
      <c r="H71" s="58">
        <f t="shared" ref="H71:P71" si="25">H29+H29*10%</f>
        <v>0</v>
      </c>
      <c r="I71" s="58">
        <f t="shared" si="25"/>
        <v>0</v>
      </c>
      <c r="J71" s="58">
        <f t="shared" si="25"/>
        <v>0</v>
      </c>
      <c r="K71" s="58">
        <f t="shared" si="25"/>
        <v>0</v>
      </c>
      <c r="L71" s="58">
        <f t="shared" si="25"/>
        <v>0</v>
      </c>
      <c r="M71" s="58">
        <f t="shared" si="25"/>
        <v>0</v>
      </c>
      <c r="N71" s="58">
        <f t="shared" si="25"/>
        <v>0</v>
      </c>
      <c r="O71" s="58">
        <f t="shared" si="25"/>
        <v>0</v>
      </c>
      <c r="P71" s="58">
        <f t="shared" si="25"/>
        <v>0</v>
      </c>
      <c r="X71" s="150"/>
    </row>
    <row r="72" spans="1:39" s="20" customFormat="1" hidden="1">
      <c r="A72" s="52" t="s">
        <v>20</v>
      </c>
      <c r="B72" s="52" t="s">
        <v>49</v>
      </c>
      <c r="C72" s="58">
        <f>C28</f>
        <v>0</v>
      </c>
      <c r="D72" s="58">
        <f>D28</f>
        <v>0</v>
      </c>
      <c r="E72" s="58">
        <f>E28</f>
        <v>0</v>
      </c>
      <c r="F72" s="58">
        <f>F28</f>
        <v>0</v>
      </c>
      <c r="G72" s="65">
        <f>G66-G67+G68-G69+G70+F71</f>
        <v>0</v>
      </c>
      <c r="H72" s="58">
        <f t="shared" ref="H72:P72" si="26">H28</f>
        <v>0</v>
      </c>
      <c r="I72" s="58">
        <f t="shared" si="26"/>
        <v>0</v>
      </c>
      <c r="J72" s="58">
        <f t="shared" si="26"/>
        <v>0</v>
      </c>
      <c r="K72" s="58">
        <f t="shared" si="26"/>
        <v>0</v>
      </c>
      <c r="L72" s="58">
        <f t="shared" si="26"/>
        <v>0</v>
      </c>
      <c r="M72" s="58">
        <f t="shared" si="26"/>
        <v>0</v>
      </c>
      <c r="N72" s="58">
        <f t="shared" si="26"/>
        <v>0</v>
      </c>
      <c r="O72" s="58">
        <f t="shared" si="26"/>
        <v>0</v>
      </c>
      <c r="P72" s="58">
        <f t="shared" si="26"/>
        <v>0</v>
      </c>
      <c r="X72" s="150"/>
    </row>
    <row r="73" spans="1:39" s="20" customFormat="1" ht="28.5" hidden="1">
      <c r="A73" s="52" t="s">
        <v>21</v>
      </c>
      <c r="B73" s="52" t="s">
        <v>32</v>
      </c>
      <c r="C73" s="58" t="e">
        <f>#REF!-#REF!*10%</f>
        <v>#REF!</v>
      </c>
      <c r="D73" s="58" t="e">
        <f>#REF!-#REF!*10%</f>
        <v>#REF!</v>
      </c>
      <c r="E73" s="58" t="e">
        <f>#REF!-#REF!*10%</f>
        <v>#REF!</v>
      </c>
      <c r="F73" s="58" t="e">
        <f>#REF!-#REF!*10%</f>
        <v>#REF!</v>
      </c>
      <c r="G73" s="65"/>
      <c r="H73" s="58" t="e">
        <f>#REF!-#REF!*10%</f>
        <v>#REF!</v>
      </c>
      <c r="I73" s="58" t="e">
        <f>#REF!-#REF!*10%</f>
        <v>#REF!</v>
      </c>
      <c r="J73" s="58" t="e">
        <f>#REF!-#REF!*10%</f>
        <v>#REF!</v>
      </c>
      <c r="K73" s="58" t="e">
        <f>#REF!-#REF!*10%</f>
        <v>#REF!</v>
      </c>
      <c r="L73" s="58" t="e">
        <f>#REF!-#REF!*10%</f>
        <v>#REF!</v>
      </c>
      <c r="M73" s="58" t="e">
        <f>#REF!-#REF!*10%</f>
        <v>#REF!</v>
      </c>
      <c r="N73" s="58" t="e">
        <f>#REF!-#REF!*10%</f>
        <v>#REF!</v>
      </c>
      <c r="O73" s="58" t="e">
        <f>#REF!-#REF!*10%</f>
        <v>#REF!</v>
      </c>
      <c r="P73" s="58" t="e">
        <f>#REF!-#REF!*10%</f>
        <v>#REF!</v>
      </c>
      <c r="X73" s="150"/>
    </row>
    <row r="74" spans="1:39" s="20" customFormat="1" hidden="1">
      <c r="A74" s="52"/>
      <c r="B74" s="52"/>
      <c r="C74" s="58"/>
      <c r="D74" s="58"/>
      <c r="E74" s="58"/>
      <c r="F74" s="58"/>
      <c r="G74" s="65">
        <f>70%*G62+30%*G72</f>
        <v>0</v>
      </c>
      <c r="H74" s="58"/>
      <c r="I74" s="58"/>
      <c r="J74" s="58"/>
      <c r="K74" s="58"/>
      <c r="L74" s="58"/>
      <c r="M74" s="58"/>
      <c r="N74" s="58"/>
      <c r="O74" s="58"/>
      <c r="P74" s="58"/>
      <c r="X74" s="150"/>
    </row>
    <row r="75" spans="1:39" ht="21.75" hidden="1" customHeight="1">
      <c r="A75" s="13" t="s">
        <v>45</v>
      </c>
      <c r="B75" s="13" t="s">
        <v>37</v>
      </c>
      <c r="C75" s="33" t="e">
        <f>C68-C69+C70-C71+C72-C73</f>
        <v>#REF!</v>
      </c>
      <c r="D75" s="33" t="e">
        <f>D68-D69+D70-D71+D72-D73</f>
        <v>#REF!</v>
      </c>
      <c r="E75" s="33" t="e">
        <f>E68-E69+E70-E71+E72-E73</f>
        <v>#REF!</v>
      </c>
      <c r="F75" s="33" t="e">
        <f>F68-F69+F70-F71+F72-F73</f>
        <v>#REF!</v>
      </c>
      <c r="G75" s="65">
        <f>70%*G72+30%*G62</f>
        <v>0</v>
      </c>
      <c r="H75" s="33" t="e">
        <f t="shared" ref="H75:P75" si="27">H68-H69+H70-H71+H72-H73</f>
        <v>#REF!</v>
      </c>
      <c r="I75" s="33" t="e">
        <f t="shared" si="27"/>
        <v>#REF!</v>
      </c>
      <c r="J75" s="33" t="e">
        <f t="shared" si="27"/>
        <v>#REF!</v>
      </c>
      <c r="K75" s="33" t="e">
        <f t="shared" si="27"/>
        <v>#REF!</v>
      </c>
      <c r="L75" s="33" t="e">
        <f t="shared" si="27"/>
        <v>#REF!</v>
      </c>
      <c r="M75" s="33" t="e">
        <f t="shared" si="27"/>
        <v>#REF!</v>
      </c>
      <c r="N75" s="33" t="e">
        <f t="shared" si="27"/>
        <v>#REF!</v>
      </c>
      <c r="O75" s="33" t="e">
        <f t="shared" si="27"/>
        <v>#REF!</v>
      </c>
      <c r="P75" s="33" t="e">
        <f t="shared" si="27"/>
        <v>#REF!</v>
      </c>
    </row>
    <row r="76" spans="1:39" ht="20.25" hidden="1" customHeight="1">
      <c r="A76" s="13" t="s">
        <v>46</v>
      </c>
      <c r="B76" s="13" t="s">
        <v>38</v>
      </c>
      <c r="C76" s="33" t="e">
        <f>70%*C63+30%*C75</f>
        <v>#REF!</v>
      </c>
      <c r="D76" s="33" t="e">
        <f>70%*D63+30%*D75</f>
        <v>#REF!</v>
      </c>
      <c r="E76" s="33" t="e">
        <f>70%*E63+30%*E75</f>
        <v>#REF!</v>
      </c>
      <c r="F76" s="33" t="e">
        <f>70%*F63+30%*F75</f>
        <v>#REF!</v>
      </c>
      <c r="G76" s="65"/>
      <c r="H76" s="33" t="e">
        <f t="shared" ref="H76:P76" si="28">70%*H63+30%*H75</f>
        <v>#REF!</v>
      </c>
      <c r="I76" s="33" t="e">
        <f t="shared" si="28"/>
        <v>#REF!</v>
      </c>
      <c r="J76" s="33" t="e">
        <f t="shared" si="28"/>
        <v>#REF!</v>
      </c>
      <c r="K76" s="33" t="e">
        <f t="shared" si="28"/>
        <v>#REF!</v>
      </c>
      <c r="L76" s="33" t="e">
        <f t="shared" si="28"/>
        <v>#REF!</v>
      </c>
      <c r="M76" s="33" t="e">
        <f t="shared" si="28"/>
        <v>#REF!</v>
      </c>
      <c r="N76" s="33" t="e">
        <f t="shared" si="28"/>
        <v>#REF!</v>
      </c>
      <c r="O76" s="33" t="e">
        <f t="shared" si="28"/>
        <v>#REF!</v>
      </c>
      <c r="P76" s="33" t="e">
        <f t="shared" si="28"/>
        <v>#REF!</v>
      </c>
    </row>
    <row r="77" spans="1:39" ht="22.5" hidden="1" customHeight="1">
      <c r="A77" s="13" t="s">
        <v>50</v>
      </c>
      <c r="B77" s="13" t="s">
        <v>39</v>
      </c>
      <c r="C77" s="33" t="e">
        <f>70%*C75+30%*C63</f>
        <v>#REF!</v>
      </c>
      <c r="D77" s="33" t="e">
        <f>70%*D75+30%*D63</f>
        <v>#REF!</v>
      </c>
      <c r="E77" s="33" t="e">
        <f>70%*E75+30%*E63</f>
        <v>#REF!</v>
      </c>
      <c r="F77" s="33" t="e">
        <f>70%*F75+30%*F63</f>
        <v>#REF!</v>
      </c>
      <c r="G77" s="65">
        <f>60%*G51+5%*G62+5%*G72+15%*G74+15%*G75</f>
        <v>0</v>
      </c>
      <c r="H77" s="33" t="e">
        <f t="shared" ref="H77:P77" si="29">70%*H75+30%*H63</f>
        <v>#REF!</v>
      </c>
      <c r="I77" s="33" t="e">
        <f t="shared" si="29"/>
        <v>#REF!</v>
      </c>
      <c r="J77" s="33" t="e">
        <f t="shared" si="29"/>
        <v>#REF!</v>
      </c>
      <c r="K77" s="33" t="e">
        <f t="shared" si="29"/>
        <v>#REF!</v>
      </c>
      <c r="L77" s="33" t="e">
        <f t="shared" si="29"/>
        <v>#REF!</v>
      </c>
      <c r="M77" s="33" t="e">
        <f t="shared" si="29"/>
        <v>#REF!</v>
      </c>
      <c r="N77" s="33" t="e">
        <f t="shared" si="29"/>
        <v>#REF!</v>
      </c>
      <c r="O77" s="33" t="e">
        <f t="shared" si="29"/>
        <v>#REF!</v>
      </c>
      <c r="P77" s="33" t="e">
        <f t="shared" si="29"/>
        <v>#REF!</v>
      </c>
      <c r="Q77" s="34" t="s">
        <v>47</v>
      </c>
    </row>
    <row r="78" spans="1:39" ht="29.25" hidden="1" customHeight="1">
      <c r="A78" s="13" t="s">
        <v>51</v>
      </c>
      <c r="B78" s="13" t="s">
        <v>40</v>
      </c>
      <c r="C78" s="33" t="e">
        <f>60%*C51+5%*C63+5%*C75+15%*C76+15%*C77</f>
        <v>#REF!</v>
      </c>
      <c r="D78" s="33" t="e">
        <f>60%*D51+5%*D63+5%*D75+15%*D76+15%*D77</f>
        <v>#REF!</v>
      </c>
      <c r="E78" s="33" t="e">
        <f>60%*E51+5%*E63+5%*E75+15%*E76+15%*E77</f>
        <v>#REF!</v>
      </c>
      <c r="F78" s="33" t="e">
        <f>60%*F51+5%*F63+5%*F75+15%*F76+15%*F77</f>
        <v>#REF!</v>
      </c>
      <c r="G78" s="65"/>
      <c r="H78" s="33" t="e">
        <f t="shared" ref="H78:P78" si="30">60%*H51+5%*H63+5%*H75+15%*H76+15%*H77</f>
        <v>#REF!</v>
      </c>
      <c r="I78" s="33" t="e">
        <f t="shared" si="30"/>
        <v>#REF!</v>
      </c>
      <c r="J78" s="33" t="e">
        <f t="shared" si="30"/>
        <v>#REF!</v>
      </c>
      <c r="K78" s="33" t="e">
        <f t="shared" si="30"/>
        <v>#REF!</v>
      </c>
      <c r="L78" s="33" t="e">
        <f t="shared" si="30"/>
        <v>#REF!</v>
      </c>
      <c r="M78" s="33" t="e">
        <f t="shared" si="30"/>
        <v>#REF!</v>
      </c>
      <c r="N78" s="33" t="e">
        <f t="shared" si="30"/>
        <v>#REF!</v>
      </c>
      <c r="O78" s="33" t="e">
        <f t="shared" si="30"/>
        <v>#REF!</v>
      </c>
      <c r="P78" s="33" t="e">
        <f t="shared" si="30"/>
        <v>#REF!</v>
      </c>
      <c r="Q78" s="22"/>
      <c r="S78" s="24"/>
      <c r="T78" s="41"/>
    </row>
    <row r="79" spans="1:39" s="43" customFormat="1" ht="29.25" customHeight="1">
      <c r="A79" s="13" t="s">
        <v>16</v>
      </c>
      <c r="B79" s="30" t="s">
        <v>61</v>
      </c>
      <c r="C79" s="48"/>
      <c r="D79" s="48"/>
      <c r="E79" s="48"/>
      <c r="F79" s="48"/>
      <c r="G79" s="83">
        <f>SUM(C79:F79)</f>
        <v>0</v>
      </c>
      <c r="H79" s="78"/>
      <c r="I79" s="48"/>
      <c r="J79" s="48"/>
      <c r="K79" s="48"/>
      <c r="L79" s="83">
        <f>SUM(H79:K79)</f>
        <v>0</v>
      </c>
      <c r="M79" s="48"/>
      <c r="N79" s="48"/>
      <c r="O79" s="48"/>
      <c r="P79" s="48"/>
      <c r="Q79" s="65">
        <f>SUM(H79:P79)</f>
        <v>0</v>
      </c>
      <c r="S79" s="24"/>
      <c r="T79" s="41"/>
      <c r="U79" s="20"/>
      <c r="V79" s="20"/>
      <c r="W79" s="20"/>
      <c r="X79" s="15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spans="1:39" ht="28.5" customHeight="1">
      <c r="A80" s="13" t="s">
        <v>17</v>
      </c>
      <c r="B80" s="30" t="s">
        <v>60</v>
      </c>
      <c r="C80" s="16"/>
      <c r="D80" s="16"/>
      <c r="E80" s="16"/>
      <c r="F80" s="16"/>
      <c r="G80" s="83">
        <f>SUM(C80:F80)</f>
        <v>0</v>
      </c>
      <c r="H80" s="78"/>
      <c r="I80" s="16"/>
      <c r="J80" s="16"/>
      <c r="K80" s="16"/>
      <c r="L80" s="83">
        <f>SUM(H80:K80)</f>
        <v>0</v>
      </c>
      <c r="M80" s="16"/>
      <c r="N80" s="16"/>
      <c r="O80" s="16"/>
      <c r="P80" s="16"/>
      <c r="Q80" s="65">
        <f>SUM(H80:P81)</f>
        <v>0</v>
      </c>
      <c r="S80" s="23" t="s">
        <v>18</v>
      </c>
      <c r="T80" s="25"/>
    </row>
    <row r="81" spans="1:39" s="43" customFormat="1" ht="28.5" customHeight="1">
      <c r="A81" s="13" t="s">
        <v>69</v>
      </c>
      <c r="B81" s="30" t="s">
        <v>103</v>
      </c>
      <c r="C81" s="16"/>
      <c r="D81" s="16"/>
      <c r="E81" s="16"/>
      <c r="F81" s="16"/>
      <c r="G81" s="83">
        <f>SUM(C81:F81)</f>
        <v>0</v>
      </c>
      <c r="H81" s="78"/>
      <c r="I81" s="16"/>
      <c r="J81" s="16"/>
      <c r="K81" s="16"/>
      <c r="L81" s="83">
        <f>SUM(H81:K81)</f>
        <v>0</v>
      </c>
      <c r="M81" s="16"/>
      <c r="N81" s="16"/>
      <c r="O81" s="16"/>
      <c r="P81" s="16"/>
      <c r="Q81" s="48"/>
      <c r="S81" s="23"/>
      <c r="T81" s="25"/>
      <c r="U81" s="20"/>
      <c r="V81" s="20"/>
      <c r="W81" s="20"/>
      <c r="X81" s="150">
        <f>G81+L81+M81+N81+O81+P81</f>
        <v>0</v>
      </c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</row>
    <row r="82" spans="1:39" s="25" customFormat="1" ht="31.5" hidden="1" customHeight="1">
      <c r="A82" s="53"/>
      <c r="B82" s="54"/>
      <c r="C82" s="20">
        <f>IF((C51+C79-C45)-(C80+C81)&lt;0,-1,1)</f>
        <v>1</v>
      </c>
      <c r="D82" s="20">
        <f>IF((D51+D79-D45)-(D80+D81)&lt;0,-1,1)</f>
        <v>1</v>
      </c>
      <c r="E82" s="20">
        <f>IF((E51+E79-E45)-(E80+E81)&lt;0,-1,1)</f>
        <v>1</v>
      </c>
      <c r="F82" s="20">
        <f>IF((F51+F79-F45)-(F80+F81)&lt;0,-1,1)</f>
        <v>1</v>
      </c>
      <c r="G82" s="20"/>
      <c r="H82" s="59">
        <f t="shared" ref="H82:P82" si="31">IF((H51+H79-H45)-(H80+H81)&lt;0,-1,1)</f>
        <v>1</v>
      </c>
      <c r="I82" s="20">
        <f t="shared" si="31"/>
        <v>1</v>
      </c>
      <c r="J82" s="20">
        <f t="shared" si="31"/>
        <v>1</v>
      </c>
      <c r="K82" s="20">
        <f t="shared" si="31"/>
        <v>1</v>
      </c>
      <c r="L82" s="20">
        <f t="shared" si="31"/>
        <v>1</v>
      </c>
      <c r="M82" s="20">
        <f t="shared" si="31"/>
        <v>1</v>
      </c>
      <c r="N82" s="20">
        <f t="shared" si="31"/>
        <v>1</v>
      </c>
      <c r="O82" s="20">
        <f t="shared" si="31"/>
        <v>1</v>
      </c>
      <c r="P82" s="20">
        <f t="shared" si="31"/>
        <v>1</v>
      </c>
      <c r="Q82" s="32" t="str">
        <f>IF(Q51-Q80&gt;=0,$S$80,"brak środków")</f>
        <v>√</v>
      </c>
      <c r="X82" s="151"/>
    </row>
    <row r="83" spans="1:39" s="25" customFormat="1" ht="31.5" hidden="1" customHeight="1">
      <c r="A83" s="55"/>
      <c r="B83" s="56"/>
      <c r="C83" s="20"/>
      <c r="D83" s="40"/>
      <c r="E83" s="40"/>
      <c r="F83" s="20"/>
      <c r="G83" s="20"/>
      <c r="H83" s="59">
        <f>IF(AND(H82=-1,I82=-1,J82=-1),0,1)</f>
        <v>1</v>
      </c>
      <c r="I83" s="20">
        <f>IF(AND(I82=-1,J82=-1,K82=-1),0,1)</f>
        <v>1</v>
      </c>
      <c r="J83" s="20" t="e">
        <f>IF(AND(J82=-1,K82=-1,#REF!=-1),0,1)</f>
        <v>#REF!</v>
      </c>
      <c r="K83" s="20" t="e">
        <f>IF(AND(K82=-1,#REF!=-1,Q82=-1),0,1)</f>
        <v>#REF!</v>
      </c>
      <c r="L83" s="20">
        <f>IF(AND(L82=-1,Q82=-1,R82=-1),0,1)</f>
        <v>1</v>
      </c>
      <c r="M83" s="20">
        <f>IF(AND(M82=-1,R82=-1,S82=-1),0,1)</f>
        <v>1</v>
      </c>
      <c r="N83" s="20">
        <f>IF(AND(N82=-1,S82=-1,T82=-1),0,1)</f>
        <v>1</v>
      </c>
      <c r="O83" s="20">
        <f>IF(AND(O82=-1,T82=-1,U82=-1),0,1)</f>
        <v>1</v>
      </c>
      <c r="P83" s="20">
        <f>IF(AND(P82=-1,U82=-1,V82=-1),0,1)</f>
        <v>1</v>
      </c>
      <c r="Q83" s="38" t="e">
        <f>PRODUCT(F83:P83)</f>
        <v>#REF!</v>
      </c>
      <c r="X83" s="151"/>
    </row>
    <row r="84" spans="1:39" s="25" customFormat="1" ht="4.5" hidden="1" customHeight="1">
      <c r="A84" s="55"/>
      <c r="B84" s="56"/>
      <c r="C84" s="46">
        <f>$C$3-C80</f>
        <v>0</v>
      </c>
      <c r="D84" s="47">
        <f>C84-D80</f>
        <v>0</v>
      </c>
      <c r="E84" s="47">
        <f>D84-E80</f>
        <v>0</v>
      </c>
      <c r="F84" s="47">
        <f>E84-F80</f>
        <v>0</v>
      </c>
      <c r="G84" s="47"/>
      <c r="H84" s="60">
        <f>F84-H80</f>
        <v>0</v>
      </c>
      <c r="I84" s="47">
        <f t="shared" ref="I84:P84" si="32">H84-I80</f>
        <v>0</v>
      </c>
      <c r="J84" s="47">
        <f t="shared" si="32"/>
        <v>0</v>
      </c>
      <c r="K84" s="47">
        <f t="shared" si="32"/>
        <v>0</v>
      </c>
      <c r="L84" s="47">
        <f t="shared" si="32"/>
        <v>0</v>
      </c>
      <c r="M84" s="47">
        <f t="shared" si="32"/>
        <v>0</v>
      </c>
      <c r="N84" s="47">
        <f t="shared" si="32"/>
        <v>0</v>
      </c>
      <c r="O84" s="47">
        <f t="shared" si="32"/>
        <v>0</v>
      </c>
      <c r="P84" s="47">
        <f t="shared" si="32"/>
        <v>0</v>
      </c>
      <c r="Q84" s="38"/>
      <c r="X84" s="151"/>
    </row>
    <row r="85" spans="1:39" s="25" customFormat="1" ht="31.5" customHeight="1">
      <c r="A85" s="45" t="s">
        <v>71</v>
      </c>
      <c r="B85" s="72" t="s">
        <v>68</v>
      </c>
      <c r="C85" s="66">
        <f>C51+C79-C45-C80-C81</f>
        <v>0</v>
      </c>
      <c r="D85" s="66">
        <f>D51+D79-D45-D80-D81</f>
        <v>0</v>
      </c>
      <c r="E85" s="66">
        <f t="shared" ref="E85:P85" si="33">E51+E79-E45-E80-E81</f>
        <v>0</v>
      </c>
      <c r="F85" s="66">
        <f t="shared" si="33"/>
        <v>0</v>
      </c>
      <c r="G85" s="66">
        <f t="shared" si="33"/>
        <v>0</v>
      </c>
      <c r="H85" s="66">
        <f t="shared" si="33"/>
        <v>0</v>
      </c>
      <c r="I85" s="66">
        <f t="shared" si="33"/>
        <v>0</v>
      </c>
      <c r="J85" s="66">
        <f t="shared" si="33"/>
        <v>0</v>
      </c>
      <c r="K85" s="66">
        <f t="shared" si="33"/>
        <v>0</v>
      </c>
      <c r="L85" s="66">
        <f t="shared" si="33"/>
        <v>0</v>
      </c>
      <c r="M85" s="66">
        <f t="shared" si="33"/>
        <v>0</v>
      </c>
      <c r="N85" s="66">
        <f t="shared" si="33"/>
        <v>0</v>
      </c>
      <c r="O85" s="66">
        <f t="shared" si="33"/>
        <v>0</v>
      </c>
      <c r="P85" s="66">
        <f t="shared" si="33"/>
        <v>0</v>
      </c>
      <c r="Q85" s="29"/>
      <c r="X85" s="151"/>
    </row>
    <row r="86" spans="1:39" s="28" customFormat="1" ht="31.5" hidden="1" customHeight="1">
      <c r="A86" s="39"/>
      <c r="B86" s="39"/>
      <c r="C86" s="39"/>
      <c r="D86" s="68" t="e">
        <f>IF(#REF!="Ocena pozytywna",1,2)</f>
        <v>#REF!</v>
      </c>
      <c r="E86" s="27"/>
      <c r="F86" s="42" t="e">
        <f>IF(#REF!&lt;&gt;0,(#REF!-#REF!)/#REF!,0)</f>
        <v>#REF!</v>
      </c>
      <c r="G86" s="42"/>
      <c r="H86" s="12"/>
      <c r="I86" s="12"/>
      <c r="J86" s="12"/>
      <c r="K86" s="61"/>
      <c r="L86" s="61"/>
      <c r="M86" s="61"/>
      <c r="N86" s="61"/>
      <c r="O86" s="61"/>
      <c r="P86" s="61"/>
      <c r="S86" s="25"/>
      <c r="T86" s="25"/>
      <c r="U86" s="25"/>
      <c r="V86" s="25"/>
      <c r="W86" s="25"/>
      <c r="X86" s="151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</row>
    <row r="87" spans="1:39" s="28" customFormat="1" ht="12.75" customHeight="1">
      <c r="A87" s="39"/>
      <c r="B87" s="39"/>
      <c r="C87" s="39"/>
      <c r="D87" s="27"/>
      <c r="E87" s="27"/>
      <c r="F87" s="12"/>
      <c r="G87" s="12"/>
      <c r="H87" s="12"/>
      <c r="I87" s="12"/>
      <c r="J87" s="12"/>
      <c r="K87" s="61"/>
      <c r="L87" s="61"/>
      <c r="M87" s="61"/>
      <c r="N87" s="61"/>
      <c r="O87" s="61"/>
      <c r="P87" s="61"/>
      <c r="S87" s="25"/>
      <c r="T87" s="25"/>
      <c r="U87" s="25"/>
      <c r="V87" s="25"/>
      <c r="W87" s="25"/>
      <c r="X87" s="151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</row>
    <row r="88" spans="1:39" s="28" customFormat="1" ht="12.75" customHeight="1">
      <c r="A88" s="39"/>
      <c r="B88" s="39"/>
      <c r="C88" s="39"/>
      <c r="D88" s="27"/>
      <c r="E88" s="27"/>
      <c r="F88" s="12"/>
      <c r="G88" s="12"/>
      <c r="H88" s="12"/>
      <c r="I88" s="12"/>
      <c r="J88" s="12"/>
      <c r="K88" s="61"/>
      <c r="L88" s="61"/>
      <c r="M88" s="61"/>
      <c r="N88" s="61"/>
      <c r="O88" s="61"/>
      <c r="P88" s="61"/>
      <c r="S88" s="25"/>
      <c r="T88" s="25"/>
      <c r="U88" s="25"/>
      <c r="V88" s="25"/>
      <c r="W88" s="25"/>
      <c r="X88" s="151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</row>
    <row r="89" spans="1:39" s="28" customFormat="1" ht="12.75" customHeight="1">
      <c r="A89" s="39"/>
      <c r="B89" s="39"/>
      <c r="C89" s="39"/>
      <c r="D89" s="27"/>
      <c r="E89" s="27"/>
      <c r="F89" s="12"/>
      <c r="G89" s="12"/>
      <c r="H89" s="12"/>
      <c r="I89" s="12"/>
      <c r="J89" s="12"/>
      <c r="K89" s="61"/>
      <c r="L89" s="61"/>
      <c r="M89" s="61"/>
      <c r="N89" s="61"/>
      <c r="O89" s="61"/>
      <c r="P89" s="61"/>
      <c r="S89" s="25"/>
      <c r="T89" s="25"/>
      <c r="U89" s="25"/>
      <c r="V89" s="25"/>
      <c r="W89" s="25"/>
      <c r="X89" s="151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</row>
    <row r="90" spans="1:39" s="28" customFormat="1" ht="12.75" customHeight="1">
      <c r="A90" s="39"/>
      <c r="B90" s="39"/>
      <c r="C90" s="39"/>
      <c r="D90" s="27"/>
      <c r="E90" s="27"/>
      <c r="F90" s="12"/>
      <c r="G90" s="12"/>
      <c r="H90" s="12"/>
      <c r="I90" s="12"/>
      <c r="J90" s="12"/>
      <c r="K90" s="61"/>
      <c r="L90" s="61"/>
      <c r="M90" s="61"/>
      <c r="N90" s="61"/>
      <c r="O90" s="61"/>
      <c r="P90" s="61"/>
      <c r="S90" s="25"/>
      <c r="T90" s="25"/>
      <c r="U90" s="25"/>
      <c r="V90" s="25"/>
      <c r="W90" s="25"/>
      <c r="X90" s="151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</row>
    <row r="91" spans="1:39" s="28" customFormat="1" ht="12.75" customHeight="1">
      <c r="A91" s="39"/>
      <c r="B91" s="39"/>
      <c r="C91" s="39"/>
      <c r="D91" s="27"/>
      <c r="E91" s="27"/>
      <c r="F91" s="12"/>
      <c r="G91" s="12"/>
      <c r="H91" s="12"/>
      <c r="I91" s="12"/>
      <c r="J91" s="12"/>
      <c r="K91" s="61"/>
      <c r="L91" s="61"/>
      <c r="M91" s="61"/>
      <c r="N91" s="61"/>
      <c r="O91" s="61"/>
      <c r="P91" s="61"/>
      <c r="S91" s="25"/>
      <c r="T91" s="25"/>
      <c r="U91" s="25"/>
      <c r="V91" s="25"/>
      <c r="W91" s="25"/>
      <c r="X91" s="151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</row>
    <row r="92" spans="1:39" s="28" customFormat="1" ht="12.75" customHeight="1">
      <c r="A92" s="39"/>
      <c r="B92" s="39"/>
      <c r="C92" s="39"/>
      <c r="D92" s="27"/>
      <c r="E92" s="27"/>
      <c r="F92" s="12"/>
      <c r="G92" s="12"/>
      <c r="H92" s="12"/>
      <c r="I92" s="12"/>
      <c r="J92" s="12"/>
      <c r="K92" s="61"/>
      <c r="L92" s="61"/>
      <c r="M92" s="61"/>
      <c r="N92" s="61"/>
      <c r="O92" s="61"/>
      <c r="P92" s="61"/>
      <c r="S92" s="25"/>
      <c r="T92" s="25"/>
      <c r="U92" s="25"/>
      <c r="V92" s="25"/>
      <c r="W92" s="25"/>
      <c r="X92" s="151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</row>
    <row r="93" spans="1:39" s="28" customFormat="1" ht="12.75" customHeight="1">
      <c r="A93" s="39"/>
      <c r="B93" s="39"/>
      <c r="C93" s="39"/>
      <c r="D93" s="27"/>
      <c r="E93" s="27"/>
      <c r="F93" s="12"/>
      <c r="G93" s="12"/>
      <c r="H93" s="12"/>
      <c r="I93" s="12"/>
      <c r="J93" s="12"/>
      <c r="K93" s="61"/>
      <c r="L93" s="61"/>
      <c r="M93" s="61"/>
      <c r="N93" s="61"/>
      <c r="O93" s="61"/>
      <c r="P93" s="61"/>
      <c r="S93" s="25"/>
      <c r="T93" s="25"/>
      <c r="U93" s="25"/>
      <c r="V93" s="25"/>
      <c r="W93" s="25"/>
      <c r="X93" s="151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</row>
    <row r="94" spans="1:39" s="28" customFormat="1" ht="12.75" customHeight="1">
      <c r="A94" s="39"/>
      <c r="B94" s="39"/>
      <c r="C94" s="39"/>
      <c r="D94" s="27"/>
      <c r="E94" s="27"/>
      <c r="F94" s="12"/>
      <c r="G94" s="12"/>
      <c r="H94" s="12"/>
      <c r="I94" s="12"/>
      <c r="J94" s="12"/>
      <c r="K94" s="61"/>
      <c r="L94" s="61"/>
      <c r="M94" s="61"/>
      <c r="N94" s="61"/>
      <c r="O94" s="61"/>
      <c r="P94" s="61"/>
      <c r="S94" s="25"/>
      <c r="T94" s="25"/>
      <c r="U94" s="25"/>
      <c r="V94" s="25"/>
      <c r="W94" s="25"/>
      <c r="X94" s="151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</row>
    <row r="95" spans="1:39" s="28" customFormat="1" ht="12.75" customHeight="1">
      <c r="A95" s="39"/>
      <c r="B95" s="39"/>
      <c r="C95" s="39"/>
      <c r="D95" s="27"/>
      <c r="E95" s="27"/>
      <c r="F95" s="12"/>
      <c r="G95" s="12"/>
      <c r="H95" s="12"/>
      <c r="I95" s="12"/>
      <c r="J95" s="12"/>
      <c r="K95" s="61"/>
      <c r="L95" s="61"/>
      <c r="M95" s="61"/>
      <c r="N95" s="61"/>
      <c r="O95" s="61"/>
      <c r="P95" s="61"/>
      <c r="S95" s="25"/>
      <c r="T95" s="25"/>
      <c r="U95" s="25"/>
      <c r="V95" s="25"/>
      <c r="W95" s="25"/>
      <c r="X95" s="151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</row>
    <row r="96" spans="1:39" s="28" customFormat="1" ht="12.75" customHeight="1">
      <c r="A96" s="39"/>
      <c r="B96" s="39"/>
      <c r="C96" s="39"/>
      <c r="D96" s="27"/>
      <c r="E96" s="27"/>
      <c r="F96" s="12"/>
      <c r="G96" s="12"/>
      <c r="H96" s="12"/>
      <c r="I96" s="12"/>
      <c r="J96" s="12"/>
      <c r="K96" s="61"/>
      <c r="L96" s="61"/>
      <c r="M96" s="61"/>
      <c r="N96" s="61"/>
      <c r="O96" s="61"/>
      <c r="P96" s="61"/>
      <c r="S96" s="25"/>
      <c r="T96" s="25"/>
      <c r="U96" s="25"/>
      <c r="V96" s="25"/>
      <c r="W96" s="25"/>
      <c r="X96" s="151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</row>
    <row r="97" spans="1:39" s="28" customFormat="1" ht="12.75" customHeight="1">
      <c r="A97" s="39"/>
      <c r="B97" s="39"/>
      <c r="C97" s="39"/>
      <c r="D97" s="27"/>
      <c r="E97" s="27"/>
      <c r="F97" s="12"/>
      <c r="G97" s="12"/>
      <c r="H97" s="12"/>
      <c r="I97" s="12"/>
      <c r="J97" s="12"/>
      <c r="K97" s="61"/>
      <c r="L97" s="61"/>
      <c r="M97" s="61"/>
      <c r="N97" s="61"/>
      <c r="O97" s="61"/>
      <c r="P97" s="61"/>
      <c r="S97" s="25"/>
      <c r="T97" s="25"/>
      <c r="U97" s="25"/>
      <c r="V97" s="25"/>
      <c r="W97" s="25"/>
      <c r="X97" s="151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</row>
    <row r="98" spans="1:39" s="28" customFormat="1" ht="12.75" customHeight="1">
      <c r="A98" s="39"/>
      <c r="B98" s="39"/>
      <c r="C98" s="39"/>
      <c r="D98" s="27"/>
      <c r="E98" s="27"/>
      <c r="F98" s="12"/>
      <c r="G98" s="12"/>
      <c r="H98" s="12"/>
      <c r="I98" s="12"/>
      <c r="J98" s="12"/>
      <c r="K98" s="61"/>
      <c r="L98" s="61"/>
      <c r="M98" s="61"/>
      <c r="N98" s="61"/>
      <c r="O98" s="61"/>
      <c r="P98" s="61"/>
      <c r="S98" s="25"/>
      <c r="T98" s="25"/>
      <c r="U98" s="25"/>
      <c r="V98" s="25"/>
      <c r="W98" s="25"/>
      <c r="X98" s="151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</row>
    <row r="99" spans="1:39" s="28" customFormat="1" ht="12.75" customHeight="1">
      <c r="A99" s="39"/>
      <c r="B99" s="39"/>
      <c r="C99" s="39"/>
      <c r="D99" s="27"/>
      <c r="E99" s="27"/>
      <c r="F99" s="12"/>
      <c r="G99" s="12"/>
      <c r="H99" s="12"/>
      <c r="I99" s="12"/>
      <c r="J99" s="12"/>
      <c r="K99" s="61"/>
      <c r="L99" s="61"/>
      <c r="M99" s="61"/>
      <c r="N99" s="61"/>
      <c r="O99" s="61"/>
      <c r="P99" s="61"/>
      <c r="S99" s="25"/>
      <c r="T99" s="25"/>
      <c r="U99" s="25"/>
      <c r="V99" s="25"/>
      <c r="W99" s="25"/>
      <c r="X99" s="151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</row>
    <row r="100" spans="1:39" s="28" customFormat="1" ht="12.75" customHeight="1">
      <c r="A100" s="39"/>
      <c r="B100" s="39"/>
      <c r="C100" s="39"/>
      <c r="D100" s="27"/>
      <c r="E100" s="27"/>
      <c r="F100" s="12"/>
      <c r="G100" s="12"/>
      <c r="H100" s="12"/>
      <c r="I100" s="12"/>
      <c r="J100" s="12"/>
      <c r="K100" s="61"/>
      <c r="L100" s="61"/>
      <c r="M100" s="61"/>
      <c r="N100" s="61"/>
      <c r="O100" s="61"/>
      <c r="P100" s="61"/>
      <c r="S100" s="25"/>
      <c r="T100" s="25"/>
      <c r="U100" s="25"/>
      <c r="V100" s="25"/>
      <c r="W100" s="25"/>
      <c r="X100" s="151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</row>
    <row r="101" spans="1:39" s="28" customFormat="1" ht="12.75" customHeight="1">
      <c r="A101" s="39"/>
      <c r="B101" s="39"/>
      <c r="C101" s="39"/>
      <c r="D101" s="27"/>
      <c r="E101" s="27"/>
      <c r="F101" s="12"/>
      <c r="G101" s="12"/>
      <c r="H101" s="12"/>
      <c r="I101" s="12"/>
      <c r="J101" s="12"/>
      <c r="K101" s="61"/>
      <c r="L101" s="61"/>
      <c r="M101" s="61"/>
      <c r="N101" s="61"/>
      <c r="O101" s="61"/>
      <c r="P101" s="61"/>
      <c r="S101" s="25"/>
      <c r="T101" s="25"/>
      <c r="U101" s="25"/>
      <c r="V101" s="25"/>
      <c r="W101" s="25"/>
      <c r="X101" s="151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</row>
    <row r="102" spans="1:39" s="28" customFormat="1" ht="12.75" customHeight="1">
      <c r="A102" s="39"/>
      <c r="B102" s="39"/>
      <c r="C102" s="39"/>
      <c r="D102" s="27"/>
      <c r="E102" s="27"/>
      <c r="F102" s="12"/>
      <c r="G102" s="12"/>
      <c r="H102" s="12"/>
      <c r="I102" s="12"/>
      <c r="J102" s="12"/>
      <c r="K102" s="61"/>
      <c r="L102" s="61"/>
      <c r="M102" s="61"/>
      <c r="N102" s="61"/>
      <c r="O102" s="61"/>
      <c r="P102" s="61"/>
      <c r="S102" s="25"/>
      <c r="T102" s="25"/>
      <c r="U102" s="25"/>
      <c r="V102" s="25"/>
      <c r="W102" s="25"/>
      <c r="X102" s="151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</row>
    <row r="103" spans="1:39" s="28" customFormat="1" ht="12.75" customHeight="1">
      <c r="A103" s="39"/>
      <c r="B103" s="39"/>
      <c r="C103" s="39"/>
      <c r="D103" s="27"/>
      <c r="E103" s="27"/>
      <c r="F103" s="12"/>
      <c r="G103" s="12"/>
      <c r="H103" s="12"/>
      <c r="I103" s="12"/>
      <c r="J103" s="12"/>
      <c r="K103" s="61"/>
      <c r="L103" s="61"/>
      <c r="M103" s="61"/>
      <c r="N103" s="61"/>
      <c r="O103" s="61"/>
      <c r="P103" s="61"/>
      <c r="S103" s="25"/>
      <c r="T103" s="25"/>
      <c r="U103" s="25"/>
      <c r="V103" s="25"/>
      <c r="W103" s="25"/>
      <c r="X103" s="151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</row>
    <row r="104" spans="1:39" s="28" customFormat="1" ht="12.75" customHeight="1">
      <c r="A104" s="39"/>
      <c r="B104" s="39"/>
      <c r="C104" s="39"/>
      <c r="D104" s="27"/>
      <c r="E104" s="27"/>
      <c r="F104" s="12"/>
      <c r="G104" s="12"/>
      <c r="H104" s="12"/>
      <c r="I104" s="12"/>
      <c r="J104" s="12"/>
      <c r="K104" s="61"/>
      <c r="L104" s="61"/>
      <c r="M104" s="61"/>
      <c r="N104" s="61"/>
      <c r="O104" s="61"/>
      <c r="P104" s="61"/>
      <c r="S104" s="25"/>
      <c r="T104" s="25"/>
      <c r="U104" s="25"/>
      <c r="V104" s="25"/>
      <c r="W104" s="25"/>
      <c r="X104" s="151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</row>
    <row r="105" spans="1:39" s="28" customFormat="1" ht="12.75" customHeight="1">
      <c r="A105" s="39"/>
      <c r="B105" s="39"/>
      <c r="C105" s="39"/>
      <c r="D105" s="27"/>
      <c r="E105" s="27"/>
      <c r="F105" s="12"/>
      <c r="G105" s="12"/>
      <c r="H105" s="12"/>
      <c r="I105" s="12"/>
      <c r="J105" s="12"/>
      <c r="K105" s="61"/>
      <c r="L105" s="61"/>
      <c r="M105" s="61"/>
      <c r="N105" s="61"/>
      <c r="O105" s="61"/>
      <c r="P105" s="61"/>
      <c r="S105" s="25"/>
      <c r="T105" s="25"/>
      <c r="U105" s="25"/>
      <c r="V105" s="25"/>
      <c r="W105" s="25"/>
      <c r="X105" s="151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</row>
    <row r="106" spans="1:39" s="28" customFormat="1" ht="12.75" customHeight="1">
      <c r="A106" s="39"/>
      <c r="B106" s="39"/>
      <c r="C106" s="39"/>
      <c r="D106" s="27"/>
      <c r="E106" s="27"/>
      <c r="F106" s="12"/>
      <c r="G106" s="12"/>
      <c r="H106" s="12"/>
      <c r="I106" s="12"/>
      <c r="J106" s="12"/>
      <c r="K106" s="61"/>
      <c r="L106" s="61"/>
      <c r="M106" s="61"/>
      <c r="N106" s="61"/>
      <c r="O106" s="61"/>
      <c r="P106" s="61"/>
      <c r="S106" s="25"/>
      <c r="T106" s="25"/>
      <c r="U106" s="25"/>
      <c r="V106" s="25"/>
      <c r="W106" s="25"/>
      <c r="X106" s="151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</row>
    <row r="107" spans="1:39" s="28" customFormat="1" ht="12.75" customHeight="1">
      <c r="A107" s="39"/>
      <c r="B107" s="39"/>
      <c r="C107" s="39"/>
      <c r="D107" s="27"/>
      <c r="E107" s="27"/>
      <c r="F107" s="12"/>
      <c r="G107" s="12"/>
      <c r="H107" s="12"/>
      <c r="I107" s="12"/>
      <c r="J107" s="12"/>
      <c r="K107" s="61"/>
      <c r="L107" s="61"/>
      <c r="M107" s="61"/>
      <c r="N107" s="61"/>
      <c r="O107" s="61"/>
      <c r="P107" s="61"/>
      <c r="S107" s="25"/>
      <c r="T107" s="25"/>
      <c r="U107" s="25"/>
      <c r="V107" s="25"/>
      <c r="W107" s="25"/>
      <c r="X107" s="151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</row>
    <row r="108" spans="1:39" s="28" customFormat="1" ht="31.5" customHeight="1">
      <c r="A108" s="39"/>
      <c r="B108" s="157"/>
      <c r="C108" s="39"/>
      <c r="D108" s="69"/>
      <c r="E108" s="70"/>
      <c r="F108" s="12"/>
      <c r="G108" s="12"/>
      <c r="H108" s="12"/>
      <c r="I108" s="12"/>
      <c r="J108" s="12"/>
      <c r="K108" s="61"/>
      <c r="L108" s="61"/>
      <c r="M108" s="61"/>
      <c r="N108" s="61"/>
      <c r="O108" s="61"/>
      <c r="P108" s="61"/>
      <c r="S108" s="25"/>
      <c r="T108" s="25"/>
      <c r="U108" s="25"/>
      <c r="V108" s="25"/>
      <c r="W108" s="25"/>
      <c r="X108" s="151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</row>
    <row r="109" spans="1:39">
      <c r="B109" s="18" t="s">
        <v>148</v>
      </c>
    </row>
    <row r="1235" spans="19:19">
      <c r="S1235" s="20" t="b">
        <v>1</v>
      </c>
    </row>
  </sheetData>
  <sheetProtection formatCells="0" formatColumns="0" formatRows="0" insertColumns="0" insertRows="0" deleteColumns="0"/>
  <mergeCells count="4">
    <mergeCell ref="C2:F2"/>
    <mergeCell ref="C3:F3"/>
    <mergeCell ref="B1:F1"/>
    <mergeCell ref="H1:L1"/>
  </mergeCells>
  <pageMargins left="0.56999999999999995" right="0.28999999999999998" top="0.4" bottom="0.4" header="0.31496062992125984" footer="0.31496062992125984"/>
  <pageSetup paperSize="9" scale="32" orientation="landscape" r:id="rId1"/>
  <rowBreaks count="1" manualBreakCount="1">
    <brk id="36" max="17" man="1"/>
  </rowBreaks>
  <colBreaks count="1" manualBreakCount="1">
    <brk id="17" max="8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25"/>
  <sheetViews>
    <sheetView workbookViewId="0">
      <selection activeCell="B22" sqref="B22"/>
    </sheetView>
  </sheetViews>
  <sheetFormatPr defaultColWidth="9" defaultRowHeight="15"/>
  <cols>
    <col min="1" max="1" width="9" style="134"/>
    <col min="2" max="2" width="21.375" style="134" customWidth="1"/>
    <col min="3" max="3" width="13.25" style="134" customWidth="1"/>
    <col min="4" max="4" width="7.625" style="134" customWidth="1"/>
    <col min="5" max="5" width="7.875" style="134" customWidth="1"/>
    <col min="6" max="6" width="9" style="134"/>
    <col min="7" max="7" width="9.125" style="134" customWidth="1"/>
    <col min="8" max="16384" width="9" style="134"/>
  </cols>
  <sheetData>
    <row r="2" spans="2:7">
      <c r="B2" s="228" t="s">
        <v>117</v>
      </c>
      <c r="C2" s="228"/>
      <c r="D2" s="228"/>
      <c r="E2" s="228"/>
      <c r="F2" s="228"/>
      <c r="G2" s="228"/>
    </row>
    <row r="3" spans="2:7" ht="24">
      <c r="B3" s="92" t="s">
        <v>105</v>
      </c>
      <c r="C3" s="93" t="s">
        <v>106</v>
      </c>
      <c r="D3" s="93" t="s">
        <v>107</v>
      </c>
      <c r="E3" s="93" t="s">
        <v>108</v>
      </c>
      <c r="F3" s="93" t="s">
        <v>119</v>
      </c>
      <c r="G3" s="93" t="s">
        <v>118</v>
      </c>
    </row>
    <row r="4" spans="2:7">
      <c r="B4" s="94"/>
      <c r="C4" s="95" t="s">
        <v>109</v>
      </c>
      <c r="D4" s="95" t="s">
        <v>110</v>
      </c>
      <c r="E4" s="95" t="s">
        <v>111</v>
      </c>
      <c r="F4" s="95" t="s">
        <v>109</v>
      </c>
      <c r="G4" s="95" t="s">
        <v>109</v>
      </c>
    </row>
    <row r="5" spans="2:7">
      <c r="B5" s="96" t="s">
        <v>124</v>
      </c>
      <c r="C5" s="125"/>
      <c r="D5" s="125"/>
      <c r="E5" s="97" t="e">
        <f>D5/D15</f>
        <v>#DIV/0!</v>
      </c>
      <c r="F5" s="129"/>
      <c r="G5" s="98" t="e">
        <f t="shared" ref="G5:G15" si="0">F5/D5</f>
        <v>#DIV/0!</v>
      </c>
    </row>
    <row r="6" spans="2:7">
      <c r="B6" s="96" t="s">
        <v>112</v>
      </c>
      <c r="C6" s="125"/>
      <c r="D6" s="125"/>
      <c r="E6" s="99" t="e">
        <f>D6/D15</f>
        <v>#DIV/0!</v>
      </c>
      <c r="F6" s="130"/>
      <c r="G6" s="98" t="e">
        <f>F6/D6</f>
        <v>#DIV/0!</v>
      </c>
    </row>
    <row r="7" spans="2:7">
      <c r="B7" s="96" t="s">
        <v>113</v>
      </c>
      <c r="C7" s="125"/>
      <c r="D7" s="125"/>
      <c r="E7" s="99" t="e">
        <f>D7/D15</f>
        <v>#DIV/0!</v>
      </c>
      <c r="F7" s="129"/>
      <c r="G7" s="98" t="e">
        <f t="shared" si="0"/>
        <v>#DIV/0!</v>
      </c>
    </row>
    <row r="8" spans="2:7">
      <c r="B8" s="96" t="s">
        <v>114</v>
      </c>
      <c r="C8" s="125"/>
      <c r="D8" s="125"/>
      <c r="E8" s="99" t="e">
        <f>D8/D15</f>
        <v>#DIV/0!</v>
      </c>
      <c r="F8" s="130"/>
      <c r="G8" s="98" t="e">
        <f t="shared" si="0"/>
        <v>#DIV/0!</v>
      </c>
    </row>
    <row r="9" spans="2:7" ht="15.75" thickBot="1">
      <c r="B9" s="109" t="s">
        <v>115</v>
      </c>
      <c r="C9" s="126"/>
      <c r="D9" s="126"/>
      <c r="E9" s="110" t="e">
        <f>D9/D15</f>
        <v>#DIV/0!</v>
      </c>
      <c r="F9" s="131"/>
      <c r="G9" s="111" t="e">
        <f t="shared" si="0"/>
        <v>#DIV/0!</v>
      </c>
    </row>
    <row r="10" spans="2:7">
      <c r="B10" s="106" t="s">
        <v>70</v>
      </c>
      <c r="C10" s="127"/>
      <c r="D10" s="127"/>
      <c r="E10" s="107" t="e">
        <f>D10/D10</f>
        <v>#DIV/0!</v>
      </c>
      <c r="F10" s="132"/>
      <c r="G10" s="108" t="e">
        <f>F10/D10</f>
        <v>#DIV/0!</v>
      </c>
    </row>
    <row r="11" spans="2:7" ht="24">
      <c r="B11" s="123" t="s">
        <v>122</v>
      </c>
      <c r="C11" s="112"/>
      <c r="D11" s="125"/>
      <c r="E11" s="100"/>
      <c r="F11" s="113"/>
      <c r="G11" s="114"/>
    </row>
    <row r="12" spans="2:7" ht="24.75" thickBot="1">
      <c r="B12" s="124" t="s">
        <v>123</v>
      </c>
      <c r="C12" s="119"/>
      <c r="D12" s="126"/>
      <c r="E12" s="110"/>
      <c r="F12" s="120"/>
      <c r="G12" s="121"/>
    </row>
    <row r="13" spans="2:7">
      <c r="B13" s="117" t="s">
        <v>116</v>
      </c>
      <c r="C13" s="128"/>
      <c r="D13" s="127"/>
      <c r="E13" s="118" t="e">
        <f>D13/D16</f>
        <v>#DIV/0!</v>
      </c>
      <c r="F13" s="133"/>
      <c r="G13" s="108" t="e">
        <f>F13/D13</f>
        <v>#DIV/0!</v>
      </c>
    </row>
    <row r="14" spans="2:7">
      <c r="B14" s="101"/>
      <c r="C14" s="115"/>
      <c r="D14" s="115"/>
      <c r="E14" s="99"/>
      <c r="F14" s="116"/>
      <c r="G14" s="98"/>
    </row>
    <row r="15" spans="2:7">
      <c r="B15" s="102" t="s">
        <v>120</v>
      </c>
      <c r="C15" s="102"/>
      <c r="D15" s="105">
        <f>SUM(D5:D9)</f>
        <v>0</v>
      </c>
      <c r="E15" s="103" t="e">
        <f>SUM(E5:E9)</f>
        <v>#DIV/0!</v>
      </c>
      <c r="F15" s="104">
        <f>SUM(F5+F6+F7+F8+F9)</f>
        <v>0</v>
      </c>
      <c r="G15" s="104" t="e">
        <f t="shared" si="0"/>
        <v>#DIV/0!</v>
      </c>
    </row>
    <row r="16" spans="2:7">
      <c r="B16" s="102" t="s">
        <v>121</v>
      </c>
      <c r="C16" s="102"/>
      <c r="D16" s="105">
        <f>D13</f>
        <v>0</v>
      </c>
      <c r="E16" s="103" t="e">
        <f>E13</f>
        <v>#DIV/0!</v>
      </c>
      <c r="F16" s="104">
        <f>F13</f>
        <v>0</v>
      </c>
      <c r="G16" s="104" t="e">
        <f>F16/D16</f>
        <v>#DIV/0!</v>
      </c>
    </row>
    <row r="17" spans="2:7">
      <c r="B17" s="102" t="s">
        <v>125</v>
      </c>
      <c r="C17" s="102"/>
      <c r="D17" s="105">
        <f>D11+D12</f>
        <v>0</v>
      </c>
      <c r="E17" s="103" t="e">
        <f>D17/D17</f>
        <v>#DIV/0!</v>
      </c>
      <c r="F17" s="122">
        <f>F14</f>
        <v>0</v>
      </c>
      <c r="G17" s="122" t="e">
        <f>F17/D17</f>
        <v>#DIV/0!</v>
      </c>
    </row>
    <row r="19" spans="2:7">
      <c r="B19" s="158" t="s">
        <v>126</v>
      </c>
      <c r="C19" s="159"/>
    </row>
    <row r="24" spans="2:7">
      <c r="B24" s="160"/>
    </row>
    <row r="25" spans="2:7">
      <c r="B25" s="154" t="s">
        <v>148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J37"/>
  <sheetViews>
    <sheetView view="pageBreakPreview" zoomScale="80" zoomScaleNormal="100" zoomScaleSheetLayoutView="80" workbookViewId="0">
      <selection activeCell="J5" sqref="J5"/>
    </sheetView>
  </sheetViews>
  <sheetFormatPr defaultColWidth="9" defaultRowHeight="12"/>
  <cols>
    <col min="1" max="1" width="4.125" style="135" customWidth="1"/>
    <col min="2" max="2" width="3.375" style="135" customWidth="1"/>
    <col min="3" max="4" width="9" style="135"/>
    <col min="5" max="5" width="28.375" style="135" customWidth="1"/>
    <col min="6" max="8" width="14.625" style="135" customWidth="1"/>
    <col min="9" max="9" width="5.875" style="135" customWidth="1"/>
    <col min="10" max="10" width="6.875" style="154" customWidth="1"/>
    <col min="11" max="16384" width="9" style="135"/>
  </cols>
  <sheetData>
    <row r="2" spans="2:10">
      <c r="B2" s="236" t="s">
        <v>143</v>
      </c>
      <c r="C2" s="236"/>
      <c r="D2" s="236"/>
      <c r="E2" s="236"/>
      <c r="F2" s="236"/>
      <c r="G2" s="236"/>
      <c r="H2" s="236"/>
    </row>
    <row r="3" spans="2:10" ht="48">
      <c r="B3" s="237" t="s">
        <v>127</v>
      </c>
      <c r="C3" s="237"/>
      <c r="D3" s="237"/>
      <c r="E3" s="136"/>
      <c r="F3" s="137" t="s">
        <v>142</v>
      </c>
      <c r="G3" s="137" t="s">
        <v>144</v>
      </c>
      <c r="H3" s="137" t="s">
        <v>128</v>
      </c>
    </row>
    <row r="4" spans="2:10">
      <c r="B4" s="138" t="s">
        <v>129</v>
      </c>
      <c r="C4" s="238" t="s">
        <v>130</v>
      </c>
      <c r="D4" s="238"/>
      <c r="E4" s="238"/>
      <c r="F4" s="139">
        <f>SUM(F5:F6)</f>
        <v>0</v>
      </c>
      <c r="G4" s="139">
        <f>SUM(G5:G6)</f>
        <v>0</v>
      </c>
      <c r="H4" s="139">
        <f>SUM(H5:H6)</f>
        <v>0</v>
      </c>
      <c r="J4" s="154" t="s">
        <v>147</v>
      </c>
    </row>
    <row r="5" spans="2:10" s="146" customFormat="1" ht="19.5" customHeight="1">
      <c r="B5" s="145" t="s">
        <v>2</v>
      </c>
      <c r="C5" s="229" t="str">
        <f>Inwestycja!B30</f>
        <v>Nieruchomość (koszt nabycia gruntu)</v>
      </c>
      <c r="D5" s="229"/>
      <c r="E5" s="229"/>
      <c r="F5" s="140"/>
      <c r="G5" s="140"/>
      <c r="H5" s="141">
        <f>F5-G5</f>
        <v>0</v>
      </c>
      <c r="J5" s="155" t="b">
        <f>F5=Inwestycja!X30</f>
        <v>1</v>
      </c>
    </row>
    <row r="6" spans="2:10" s="146" customFormat="1" ht="20.25" customHeight="1">
      <c r="B6" s="145" t="s">
        <v>132</v>
      </c>
      <c r="C6" s="229" t="str">
        <f>Inwestycja!B31</f>
        <v>Dokumentacja projektowo - techniczna (koszt dokumentacji)</v>
      </c>
      <c r="D6" s="229"/>
      <c r="E6" s="229"/>
      <c r="F6" s="140"/>
      <c r="G6" s="140"/>
      <c r="H6" s="141">
        <f>F6-G6</f>
        <v>0</v>
      </c>
      <c r="J6" s="155" t="b">
        <f>F6=Inwestycja!X31</f>
        <v>1</v>
      </c>
    </row>
    <row r="7" spans="2:10" s="146" customFormat="1">
      <c r="B7" s="147" t="s">
        <v>133</v>
      </c>
      <c r="C7" s="234" t="s">
        <v>134</v>
      </c>
      <c r="D7" s="234"/>
      <c r="E7" s="234"/>
      <c r="F7" s="139">
        <f>SUM(F8:F12)</f>
        <v>0</v>
      </c>
      <c r="G7" s="139">
        <f>SUM(G8:G12)</f>
        <v>0</v>
      </c>
      <c r="H7" s="139">
        <f>SUM(H8:H12)</f>
        <v>0</v>
      </c>
      <c r="J7" s="155"/>
    </row>
    <row r="8" spans="2:10" s="146" customFormat="1" ht="24" customHeight="1">
      <c r="B8" s="145" t="s">
        <v>2</v>
      </c>
      <c r="C8" s="229" t="str">
        <f>Inwestycja!B32</f>
        <v>Koszty nabycia środków trwałych/ maszyn / urządzeń/ linii produkcyjnej</v>
      </c>
      <c r="D8" s="229"/>
      <c r="E8" s="229"/>
      <c r="F8" s="140"/>
      <c r="G8" s="140"/>
      <c r="H8" s="141">
        <f>F8-G8</f>
        <v>0</v>
      </c>
      <c r="J8" s="155" t="b">
        <f>Inwestycja!X32=kosztorys!F8</f>
        <v>1</v>
      </c>
    </row>
    <row r="9" spans="2:10" s="146" customFormat="1" ht="21" customHeight="1">
      <c r="B9" s="145" t="s">
        <v>131</v>
      </c>
      <c r="C9" s="229" t="str">
        <f>Inwestycja!B33</f>
        <v xml:space="preserve">Koszty montażu / transportu /realizacji inwestycji </v>
      </c>
      <c r="D9" s="229"/>
      <c r="E9" s="229"/>
      <c r="F9" s="140"/>
      <c r="G9" s="140"/>
      <c r="H9" s="141">
        <f t="shared" ref="H9:H28" si="0">F9-G9</f>
        <v>0</v>
      </c>
      <c r="J9" s="155" t="b">
        <f>Inwestycja!X33=kosztorys!F9</f>
        <v>1</v>
      </c>
    </row>
    <row r="10" spans="2:10" s="146" customFormat="1" ht="24.75" customHeight="1">
      <c r="B10" s="145" t="s">
        <v>132</v>
      </c>
      <c r="C10" s="229" t="str">
        <f>Inwestycja!B34</f>
        <v>Przygotowanie placu budowy (uzbrojenie terenu, rozbiórki)</v>
      </c>
      <c r="D10" s="229"/>
      <c r="E10" s="229"/>
      <c r="F10" s="140"/>
      <c r="G10" s="140"/>
      <c r="H10" s="141">
        <f t="shared" si="0"/>
        <v>0</v>
      </c>
      <c r="J10" s="155" t="b">
        <f>Inwestycja!X34=kosztorys!F10</f>
        <v>1</v>
      </c>
    </row>
    <row r="11" spans="2:10" s="146" customFormat="1" ht="40.5" customHeight="1">
      <c r="B11" s="145" t="s">
        <v>0</v>
      </c>
      <c r="C11" s="229" t="str">
        <f>Inwestycja!B35</f>
        <v>Budowa budynku / realizacja inwestycji (roboty ziemne, stan zero, stan surowy, wykończenie zewnętrzne i wnętrz, instalacje, zagospodarowanie ternu itp.)</v>
      </c>
      <c r="D11" s="229"/>
      <c r="E11" s="229"/>
      <c r="F11" s="140"/>
      <c r="G11" s="140"/>
      <c r="H11" s="141">
        <f t="shared" si="0"/>
        <v>0</v>
      </c>
      <c r="J11" s="155" t="b">
        <f>Inwestycja!X35=kosztorys!F11</f>
        <v>1</v>
      </c>
    </row>
    <row r="12" spans="2:10" s="146" customFormat="1" ht="27.75" customHeight="1">
      <c r="B12" s="145" t="s">
        <v>137</v>
      </c>
      <c r="C12" s="229" t="str">
        <f>Inwestycja!B44</f>
        <v xml:space="preserve">Rezerwa na nieprzewidziane wydatki, rezerwa na ryzyko kursowe </v>
      </c>
      <c r="D12" s="229"/>
      <c r="E12" s="229"/>
      <c r="F12" s="140"/>
      <c r="G12" s="140"/>
      <c r="H12" s="141">
        <f t="shared" si="0"/>
        <v>0</v>
      </c>
      <c r="J12" s="155" t="b">
        <f>Inwestycja!X44=kosztorys!F12</f>
        <v>1</v>
      </c>
    </row>
    <row r="13" spans="2:10" s="146" customFormat="1">
      <c r="B13" s="147" t="s">
        <v>135</v>
      </c>
      <c r="C13" s="234" t="s">
        <v>136</v>
      </c>
      <c r="D13" s="234"/>
      <c r="E13" s="234"/>
      <c r="F13" s="139">
        <f>SUM(F14:F21)</f>
        <v>0</v>
      </c>
      <c r="G13" s="139">
        <f>SUM(G14:G21)</f>
        <v>0</v>
      </c>
      <c r="H13" s="139">
        <f>SUM(H14:H21)</f>
        <v>0</v>
      </c>
      <c r="J13" s="155"/>
    </row>
    <row r="14" spans="2:10" s="146" customFormat="1" ht="25.5" customHeight="1">
      <c r="B14" s="145" t="s">
        <v>2</v>
      </c>
      <c r="C14" s="229" t="str">
        <f>Inwestycja!B36</f>
        <v xml:space="preserve">Nadzór budowlany/ nadzór montażowy (koszty administracyjne, opłaty za opinie, badania) </v>
      </c>
      <c r="D14" s="229"/>
      <c r="E14" s="229"/>
      <c r="F14" s="140"/>
      <c r="G14" s="140"/>
      <c r="H14" s="141">
        <f t="shared" si="0"/>
        <v>0</v>
      </c>
      <c r="J14" s="155" t="b">
        <f>Inwestycja!X36=kosztorys!F14</f>
        <v>1</v>
      </c>
    </row>
    <row r="15" spans="2:10" s="146" customFormat="1" ht="25.5" customHeight="1">
      <c r="B15" s="145" t="s">
        <v>131</v>
      </c>
      <c r="C15" s="229" t="str">
        <f>Inwestycja!B37</f>
        <v>Marketing (koszty marketingu, reklamy, koszty sprzedaży)</v>
      </c>
      <c r="D15" s="229"/>
      <c r="E15" s="229"/>
      <c r="F15" s="140"/>
      <c r="G15" s="140"/>
      <c r="H15" s="141">
        <f t="shared" si="0"/>
        <v>0</v>
      </c>
      <c r="J15" s="155" t="b">
        <f>Inwestycja!X37=kosztorys!F15</f>
        <v>1</v>
      </c>
    </row>
    <row r="16" spans="2:10" s="146" customFormat="1" ht="27.75" customHeight="1">
      <c r="B16" s="145" t="s">
        <v>132</v>
      </c>
      <c r="C16" s="229" t="str">
        <f>Inwestycja!B38</f>
        <v>koszty działalności spółki (podatek od nieruchomości, najem biura, obsługa rachunkowa, zastepstwo inwestycyjne)</v>
      </c>
      <c r="D16" s="229"/>
      <c r="E16" s="229"/>
      <c r="F16" s="140"/>
      <c r="G16" s="140"/>
      <c r="H16" s="141">
        <f t="shared" si="0"/>
        <v>0</v>
      </c>
      <c r="J16" s="155" t="b">
        <f>Inwestycja!X38=kosztorys!F16</f>
        <v>1</v>
      </c>
    </row>
    <row r="17" spans="2:10" s="146" customFormat="1" ht="16.5" customHeight="1">
      <c r="B17" s="145" t="s">
        <v>0</v>
      </c>
      <c r="C17" s="229" t="str">
        <f>Inwestycja!B39</f>
        <v>Ubezpieczenie budowy / inwestycji</v>
      </c>
      <c r="D17" s="229"/>
      <c r="E17" s="229"/>
      <c r="F17" s="140"/>
      <c r="G17" s="140"/>
      <c r="H17" s="141">
        <f t="shared" si="0"/>
        <v>0</v>
      </c>
      <c r="J17" s="155" t="b">
        <f>Inwestycja!X39=kosztorys!F17</f>
        <v>1</v>
      </c>
    </row>
    <row r="18" spans="2:10" s="146" customFormat="1" ht="20.25" customHeight="1">
      <c r="B18" s="145" t="s">
        <v>137</v>
      </c>
      <c r="C18" s="229" t="str">
        <f>Inwestycja!B40</f>
        <v>Obsługa prawna i notarialna (w tym koszt umów deweloperskich)</v>
      </c>
      <c r="D18" s="229"/>
      <c r="E18" s="229"/>
      <c r="F18" s="140"/>
      <c r="G18" s="140"/>
      <c r="H18" s="141">
        <f t="shared" si="0"/>
        <v>0</v>
      </c>
      <c r="J18" s="155" t="b">
        <f>Inwestycja!X40=kosztorys!F18</f>
        <v>1</v>
      </c>
    </row>
    <row r="19" spans="2:10" s="146" customFormat="1" ht="20.25" customHeight="1">
      <c r="B19" s="145" t="s">
        <v>1</v>
      </c>
      <c r="C19" s="230" t="s">
        <v>261</v>
      </c>
      <c r="D19" s="231"/>
      <c r="E19" s="232"/>
      <c r="F19" s="140"/>
      <c r="G19" s="140"/>
      <c r="H19" s="141">
        <f t="shared" si="0"/>
        <v>0</v>
      </c>
      <c r="J19" s="155" t="b">
        <f>Inwestycja!X41=kosztorys!F19</f>
        <v>1</v>
      </c>
    </row>
    <row r="20" spans="2:10" s="146" customFormat="1" ht="24" customHeight="1">
      <c r="B20" s="145" t="s">
        <v>10</v>
      </c>
      <c r="C20" s="229" t="str">
        <f>Inwestycja!B42</f>
        <v>Inne (np. koszty związane ze wspólnotą mieszkaniową po wybudowaniu)</v>
      </c>
      <c r="D20" s="229"/>
      <c r="E20" s="229"/>
      <c r="F20" s="140"/>
      <c r="G20" s="140"/>
      <c r="H20" s="141">
        <f t="shared" si="0"/>
        <v>0</v>
      </c>
      <c r="J20" s="155" t="b">
        <f>Inwestycja!X42=kosztorys!F20</f>
        <v>1</v>
      </c>
    </row>
    <row r="21" spans="2:10" s="146" customFormat="1" ht="15" customHeight="1">
      <c r="B21" s="145" t="s">
        <v>11</v>
      </c>
      <c r="C21" s="229" t="str">
        <f>Inwestycja!B47</f>
        <v>Wycena nieruchomości</v>
      </c>
      <c r="D21" s="229"/>
      <c r="E21" s="229"/>
      <c r="F21" s="140"/>
      <c r="G21" s="140"/>
      <c r="H21" s="141">
        <f t="shared" si="0"/>
        <v>0</v>
      </c>
      <c r="J21" s="155" t="b">
        <f>Inwestycja!X47=kosztorys!F21</f>
        <v>1</v>
      </c>
    </row>
    <row r="22" spans="2:10" s="146" customFormat="1">
      <c r="B22" s="147" t="s">
        <v>138</v>
      </c>
      <c r="C22" s="234" t="s">
        <v>139</v>
      </c>
      <c r="D22" s="234"/>
      <c r="E22" s="234"/>
      <c r="F22" s="139">
        <f>SUM(F23:F28)</f>
        <v>0</v>
      </c>
      <c r="G22" s="139">
        <f>SUM(G23:G28)</f>
        <v>0</v>
      </c>
      <c r="H22" s="139">
        <f>SUM(H23:H28)</f>
        <v>0</v>
      </c>
      <c r="J22" s="155"/>
    </row>
    <row r="23" spans="2:10" s="146" customFormat="1" ht="14.25" customHeight="1">
      <c r="B23" s="148" t="s">
        <v>2</v>
      </c>
      <c r="C23" s="229" t="s">
        <v>145</v>
      </c>
      <c r="D23" s="229"/>
      <c r="E23" s="229"/>
      <c r="F23" s="140"/>
      <c r="G23" s="140"/>
      <c r="H23" s="141">
        <f t="shared" si="0"/>
        <v>0</v>
      </c>
      <c r="J23" s="155" t="b">
        <f>Inwestycja!X81=kosztorys!F23</f>
        <v>1</v>
      </c>
    </row>
    <row r="24" spans="2:10" s="146" customFormat="1" ht="26.25" customHeight="1">
      <c r="B24" s="148" t="s">
        <v>131</v>
      </c>
      <c r="C24" s="229" t="str">
        <f>Inwestycja!B46</f>
        <v>Prowizje bankowe (np. udzielenie kredytu deweloperskiego i kredytu na VAT)</v>
      </c>
      <c r="D24" s="229"/>
      <c r="E24" s="229"/>
      <c r="F24" s="140"/>
      <c r="G24" s="140"/>
      <c r="H24" s="141">
        <f t="shared" si="0"/>
        <v>0</v>
      </c>
      <c r="J24" s="155" t="b">
        <f>Inwestycja!X46=kosztorys!F24</f>
        <v>1</v>
      </c>
    </row>
    <row r="25" spans="2:10" s="146" customFormat="1" ht="16.5" customHeight="1">
      <c r="B25" s="148" t="s">
        <v>132</v>
      </c>
      <c r="C25" s="229" t="str">
        <f>Inwestycja!B48</f>
        <v>Opłaty za kontrolę inwestycji (kredyt i rachunki powiernicze)</v>
      </c>
      <c r="D25" s="229"/>
      <c r="E25" s="229"/>
      <c r="F25" s="140"/>
      <c r="G25" s="140"/>
      <c r="H25" s="141">
        <f t="shared" si="0"/>
        <v>0</v>
      </c>
      <c r="J25" s="155" t="b">
        <f>Inwestycja!X47=kosztorys!F25</f>
        <v>1</v>
      </c>
    </row>
    <row r="26" spans="2:10" s="146" customFormat="1" ht="14.25" customHeight="1">
      <c r="B26" s="148" t="s">
        <v>0</v>
      </c>
      <c r="C26" s="229" t="str">
        <f>Inwestycja!B49</f>
        <v>Koszty ustanowienia zabezpieczeń</v>
      </c>
      <c r="D26" s="229"/>
      <c r="E26" s="229"/>
      <c r="F26" s="140"/>
      <c r="G26" s="140"/>
      <c r="H26" s="141">
        <f t="shared" si="0"/>
        <v>0</v>
      </c>
      <c r="J26" s="155" t="b">
        <f>Inwestycja!X48=kosztorys!F26</f>
        <v>1</v>
      </c>
    </row>
    <row r="27" spans="2:10" s="146" customFormat="1" ht="14.25" customHeight="1">
      <c r="B27" s="148" t="s">
        <v>137</v>
      </c>
      <c r="C27" s="229" t="str">
        <f>Inwestycja!B47</f>
        <v>Wycena nieruchomości</v>
      </c>
      <c r="D27" s="229"/>
      <c r="E27" s="229"/>
      <c r="F27" s="140"/>
      <c r="G27" s="140"/>
      <c r="H27" s="141">
        <f t="shared" si="0"/>
        <v>0</v>
      </c>
      <c r="J27" s="155" t="b">
        <f>Inwestycja!X47=kosztorys!F27</f>
        <v>1</v>
      </c>
    </row>
    <row r="28" spans="2:10" s="146" customFormat="1" ht="14.25" customHeight="1">
      <c r="B28" s="148" t="s">
        <v>1</v>
      </c>
      <c r="C28" s="229" t="str">
        <f>Inwestycja!B50</f>
        <v xml:space="preserve">Inne </v>
      </c>
      <c r="D28" s="229"/>
      <c r="E28" s="229"/>
      <c r="F28" s="140"/>
      <c r="G28" s="140"/>
      <c r="H28" s="141">
        <f t="shared" si="0"/>
        <v>0</v>
      </c>
      <c r="J28" s="155" t="b">
        <f>Inwestycja!X49=kosztorys!F28</f>
        <v>1</v>
      </c>
    </row>
    <row r="29" spans="2:10" s="146" customFormat="1" ht="15" customHeight="1">
      <c r="B29" s="142"/>
      <c r="C29" s="235" t="s">
        <v>140</v>
      </c>
      <c r="D29" s="235"/>
      <c r="E29" s="235"/>
      <c r="F29" s="143">
        <f>F4+F7+F13+F22</f>
        <v>0</v>
      </c>
      <c r="G29" s="143">
        <f>G4+G7+G13+G22</f>
        <v>0</v>
      </c>
      <c r="H29" s="143">
        <f>H4+H7+H13+H22</f>
        <v>0</v>
      </c>
      <c r="J29" s="155" t="b">
        <f>F29=Inwestycja!X29</f>
        <v>1</v>
      </c>
    </row>
    <row r="30" spans="2:10" s="146" customFormat="1" ht="15" customHeight="1">
      <c r="B30" s="142"/>
      <c r="C30" s="235" t="s">
        <v>141</v>
      </c>
      <c r="D30" s="235"/>
      <c r="E30" s="235"/>
      <c r="F30" s="144">
        <v>1</v>
      </c>
      <c r="G30" s="144" t="e">
        <f>G29/F29</f>
        <v>#DIV/0!</v>
      </c>
      <c r="H30" s="144" t="e">
        <f>H29/F29</f>
        <v>#DIV/0!</v>
      </c>
      <c r="J30" s="155"/>
    </row>
    <row r="32" spans="2:10">
      <c r="C32" s="233" t="s">
        <v>126</v>
      </c>
      <c r="D32" s="233"/>
      <c r="E32" s="233"/>
    </row>
    <row r="36" spans="3:5">
      <c r="C36" s="156"/>
      <c r="D36" s="156"/>
      <c r="E36" s="156"/>
    </row>
    <row r="37" spans="3:5">
      <c r="C37" s="135" t="s">
        <v>148</v>
      </c>
    </row>
  </sheetData>
  <mergeCells count="30">
    <mergeCell ref="B2:H2"/>
    <mergeCell ref="B3:D3"/>
    <mergeCell ref="C4:E4"/>
    <mergeCell ref="C5:E5"/>
    <mergeCell ref="C6:E6"/>
    <mergeCell ref="C21:E21"/>
    <mergeCell ref="C22:E22"/>
    <mergeCell ref="C23:E23"/>
    <mergeCell ref="C7:E7"/>
    <mergeCell ref="C8:E8"/>
    <mergeCell ref="C9:E9"/>
    <mergeCell ref="C12:E12"/>
    <mergeCell ref="C10:E10"/>
    <mergeCell ref="C11:E11"/>
    <mergeCell ref="C24:E24"/>
    <mergeCell ref="C19:E19"/>
    <mergeCell ref="C27:E27"/>
    <mergeCell ref="C32:E32"/>
    <mergeCell ref="C13:E13"/>
    <mergeCell ref="C14:E14"/>
    <mergeCell ref="C15:E15"/>
    <mergeCell ref="C16:E16"/>
    <mergeCell ref="C17:E17"/>
    <mergeCell ref="C18:E18"/>
    <mergeCell ref="C25:E25"/>
    <mergeCell ref="C26:E26"/>
    <mergeCell ref="C28:E28"/>
    <mergeCell ref="C29:E29"/>
    <mergeCell ref="C30:E30"/>
    <mergeCell ref="C20:E20"/>
  </mergeCells>
  <dataValidations count="1">
    <dataValidation type="date" allowBlank="1" showErrorMessage="1" sqref="E3" xr:uid="{00000000-0002-0000-0300-000000000000}">
      <formula1>1</formula1>
      <formula2>73051</formula2>
    </dataValidation>
  </dataValidations>
  <pageMargins left="0.70866141732283472" right="0.44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116"/>
  <sheetViews>
    <sheetView workbookViewId="0">
      <selection activeCell="A5" sqref="A5:C5"/>
    </sheetView>
  </sheetViews>
  <sheetFormatPr defaultColWidth="9" defaultRowHeight="12" outlineLevelRow="1"/>
  <cols>
    <col min="1" max="1" width="9.5" style="135" customWidth="1"/>
    <col min="2" max="2" width="5.5" style="135" customWidth="1"/>
    <col min="3" max="3" width="9" style="135"/>
    <col min="4" max="4" width="9.875" style="135" bestFit="1" customWidth="1"/>
    <col min="5" max="5" width="9" style="135"/>
    <col min="6" max="6" width="10.875" style="135" customWidth="1"/>
    <col min="7" max="7" width="13.25" style="135" customWidth="1"/>
    <col min="8" max="8" width="12.625" style="135" customWidth="1"/>
    <col min="9" max="19" width="9" style="135"/>
    <col min="20" max="23" width="11.625" style="135" customWidth="1"/>
    <col min="24" max="16384" width="9" style="135"/>
  </cols>
  <sheetData>
    <row r="2" spans="1:23" ht="24" customHeight="1">
      <c r="A2" s="240" t="s">
        <v>162</v>
      </c>
      <c r="B2" s="240"/>
      <c r="C2" s="240"/>
      <c r="D2" s="161" t="s">
        <v>163</v>
      </c>
      <c r="E2" s="161" t="s">
        <v>164</v>
      </c>
      <c r="F2" s="161" t="s">
        <v>165</v>
      </c>
      <c r="G2" s="161" t="s">
        <v>166</v>
      </c>
      <c r="H2" s="161" t="s">
        <v>167</v>
      </c>
      <c r="I2" s="182" t="s">
        <v>177</v>
      </c>
    </row>
    <row r="3" spans="1:23">
      <c r="A3" s="240"/>
      <c r="B3" s="240"/>
      <c r="C3" s="240"/>
      <c r="D3" s="161"/>
      <c r="E3" s="162" t="s">
        <v>163</v>
      </c>
      <c r="F3" s="161" t="s">
        <v>163</v>
      </c>
      <c r="G3" s="161" t="s">
        <v>168</v>
      </c>
      <c r="H3" s="161" t="s">
        <v>168</v>
      </c>
      <c r="I3" s="182" t="s">
        <v>111</v>
      </c>
    </row>
    <row r="4" spans="1:23" ht="22.5" customHeight="1">
      <c r="A4" s="241" t="s">
        <v>169</v>
      </c>
      <c r="B4" s="241"/>
      <c r="C4" s="241"/>
      <c r="D4" s="183"/>
      <c r="E4" s="164" t="e">
        <f>G4/D4</f>
        <v>#DIV/0!</v>
      </c>
      <c r="F4" s="163" t="e">
        <f>H4/D4</f>
        <v>#DIV/0!</v>
      </c>
      <c r="G4" s="183"/>
      <c r="H4" s="163">
        <f>G4*(100%+I4)</f>
        <v>0</v>
      </c>
      <c r="I4" s="186"/>
    </row>
    <row r="5" spans="1:23" ht="22.5" customHeight="1">
      <c r="A5" s="241" t="s">
        <v>178</v>
      </c>
      <c r="B5" s="241"/>
      <c r="C5" s="241"/>
      <c r="D5" s="183"/>
      <c r="E5" s="164" t="e">
        <f>G5/D5</f>
        <v>#DIV/0!</v>
      </c>
      <c r="F5" s="163" t="e">
        <f>H5/D5</f>
        <v>#DIV/0!</v>
      </c>
      <c r="G5" s="183"/>
      <c r="H5" s="163">
        <f>G5*(100%+I5)</f>
        <v>0</v>
      </c>
      <c r="I5" s="186"/>
    </row>
    <row r="6" spans="1:23" ht="22.5" customHeight="1">
      <c r="A6" s="241" t="s">
        <v>123</v>
      </c>
      <c r="B6" s="241"/>
      <c r="C6" s="241"/>
      <c r="D6" s="184"/>
      <c r="E6" s="164" t="e">
        <f>G6/D6</f>
        <v>#DIV/0!</v>
      </c>
      <c r="F6" s="163" t="e">
        <f>H6/D6</f>
        <v>#DIV/0!</v>
      </c>
      <c r="G6" s="183"/>
      <c r="H6" s="163">
        <f>G6*(100%+I6)</f>
        <v>0</v>
      </c>
      <c r="I6" s="186"/>
    </row>
    <row r="7" spans="1:23" ht="22.5" customHeight="1">
      <c r="A7" s="242" t="s">
        <v>170</v>
      </c>
      <c r="B7" s="242"/>
      <c r="C7" s="242"/>
      <c r="D7" s="185"/>
      <c r="E7" s="164" t="e">
        <f>G7/D7</f>
        <v>#DIV/0!</v>
      </c>
      <c r="F7" s="163" t="e">
        <f>H7/D7</f>
        <v>#DIV/0!</v>
      </c>
      <c r="G7" s="183"/>
      <c r="H7" s="163">
        <f>G7*(100%+I7)</f>
        <v>0</v>
      </c>
      <c r="I7" s="186"/>
    </row>
    <row r="8" spans="1:23" ht="22.5" customHeight="1">
      <c r="A8" s="242" t="s">
        <v>179</v>
      </c>
      <c r="B8" s="242"/>
      <c r="C8" s="242"/>
      <c r="D8" s="185"/>
      <c r="E8" s="164" t="e">
        <f>G8/D8</f>
        <v>#DIV/0!</v>
      </c>
      <c r="F8" s="163" t="e">
        <f>H8/D8</f>
        <v>#DIV/0!</v>
      </c>
      <c r="G8" s="183"/>
      <c r="H8" s="163">
        <f>G8*(100%+I8)</f>
        <v>0</v>
      </c>
      <c r="I8" s="186"/>
    </row>
    <row r="9" spans="1:23" ht="22.5" customHeight="1">
      <c r="A9" s="243" t="s">
        <v>180</v>
      </c>
      <c r="B9" s="244"/>
      <c r="C9" s="245"/>
      <c r="D9" s="185"/>
      <c r="E9" s="164"/>
      <c r="F9" s="163"/>
      <c r="G9" s="183"/>
      <c r="H9" s="163"/>
      <c r="I9" s="186"/>
    </row>
    <row r="10" spans="1:23" ht="20.25" customHeight="1">
      <c r="A10" s="240" t="s">
        <v>171</v>
      </c>
      <c r="B10" s="240"/>
      <c r="C10" s="240"/>
      <c r="D10" s="166"/>
      <c r="E10" s="166"/>
      <c r="F10" s="166"/>
      <c r="G10" s="167">
        <f>SUM(G4:G9)</f>
        <v>0</v>
      </c>
      <c r="H10" s="167">
        <f>SUM(H4:H9)</f>
        <v>0</v>
      </c>
      <c r="I10" s="165"/>
    </row>
    <row r="12" spans="1:23">
      <c r="A12" s="239" t="s">
        <v>176</v>
      </c>
      <c r="B12" s="239"/>
      <c r="C12" s="239"/>
      <c r="D12" s="209">
        <f>D17</f>
        <v>0</v>
      </c>
    </row>
    <row r="13" spans="1:23">
      <c r="A13" s="239" t="s">
        <v>175</v>
      </c>
      <c r="B13" s="239"/>
      <c r="C13" s="239"/>
      <c r="D13" s="209">
        <f>D4-D12</f>
        <v>0</v>
      </c>
    </row>
    <row r="14" spans="1:23" ht="12.75" thickBot="1"/>
    <row r="15" spans="1:23" ht="48.75" thickBot="1">
      <c r="B15" s="176" t="s">
        <v>150</v>
      </c>
      <c r="C15" s="177" t="s">
        <v>183</v>
      </c>
      <c r="D15" s="177" t="s">
        <v>151</v>
      </c>
      <c r="E15" s="177" t="s">
        <v>152</v>
      </c>
      <c r="F15" s="178" t="s">
        <v>186</v>
      </c>
      <c r="G15" s="178" t="s">
        <v>187</v>
      </c>
      <c r="H15" s="251" t="s">
        <v>185</v>
      </c>
      <c r="I15" s="252"/>
      <c r="J15" s="251" t="s">
        <v>153</v>
      </c>
      <c r="K15" s="252"/>
      <c r="L15" s="246" t="s">
        <v>181</v>
      </c>
      <c r="M15" s="247"/>
      <c r="N15" s="246" t="s">
        <v>182</v>
      </c>
      <c r="O15" s="247"/>
      <c r="P15" s="246" t="s">
        <v>154</v>
      </c>
      <c r="Q15" s="248"/>
      <c r="R15" s="249" t="s">
        <v>184</v>
      </c>
      <c r="S15" s="250"/>
      <c r="T15" s="175" t="s">
        <v>173</v>
      </c>
      <c r="U15" s="175" t="s">
        <v>172</v>
      </c>
      <c r="V15" s="175" t="s">
        <v>155</v>
      </c>
      <c r="W15" s="175" t="s">
        <v>174</v>
      </c>
    </row>
    <row r="16" spans="1:23">
      <c r="B16" s="205"/>
      <c r="C16" s="206"/>
      <c r="D16" s="206"/>
      <c r="E16" s="206"/>
      <c r="F16" s="207"/>
      <c r="G16" s="207"/>
      <c r="H16" s="196" t="s">
        <v>156</v>
      </c>
      <c r="I16" s="196" t="s">
        <v>157</v>
      </c>
      <c r="J16" s="196" t="s">
        <v>156</v>
      </c>
      <c r="K16" s="196" t="s">
        <v>157</v>
      </c>
      <c r="L16" s="196" t="s">
        <v>156</v>
      </c>
      <c r="M16" s="196" t="s">
        <v>157</v>
      </c>
      <c r="N16" s="196" t="s">
        <v>156</v>
      </c>
      <c r="O16" s="196" t="s">
        <v>157</v>
      </c>
      <c r="P16" s="196" t="s">
        <v>156</v>
      </c>
      <c r="Q16" s="196" t="s">
        <v>157</v>
      </c>
      <c r="R16" s="196" t="s">
        <v>156</v>
      </c>
      <c r="S16" s="196" t="s">
        <v>157</v>
      </c>
      <c r="T16" s="197"/>
      <c r="U16" s="197"/>
      <c r="V16" s="197"/>
      <c r="W16" s="198"/>
    </row>
    <row r="17" spans="2:23" ht="21.75" customHeight="1" thickBot="1">
      <c r="B17" s="199"/>
      <c r="C17" s="200"/>
      <c r="D17" s="201">
        <f>SUM(D18:D116)</f>
        <v>0</v>
      </c>
      <c r="E17" s="202"/>
      <c r="F17" s="203"/>
      <c r="G17" s="203"/>
      <c r="H17" s="208" t="e">
        <f>J17/D17</f>
        <v>#DIV/0!</v>
      </c>
      <c r="I17" s="208" t="e">
        <f>K17/D17</f>
        <v>#DIV/0!</v>
      </c>
      <c r="J17" s="204">
        <f t="shared" ref="J17:W17" si="0">SUM(J18:J116)</f>
        <v>0</v>
      </c>
      <c r="K17" s="204">
        <f t="shared" si="0"/>
        <v>0</v>
      </c>
      <c r="L17" s="204">
        <f t="shared" si="0"/>
        <v>0</v>
      </c>
      <c r="M17" s="204">
        <f t="shared" si="0"/>
        <v>0</v>
      </c>
      <c r="N17" s="204">
        <f t="shared" si="0"/>
        <v>0</v>
      </c>
      <c r="O17" s="204">
        <f t="shared" si="0"/>
        <v>0</v>
      </c>
      <c r="P17" s="204">
        <f t="shared" si="0"/>
        <v>0</v>
      </c>
      <c r="Q17" s="204">
        <f t="shared" si="0"/>
        <v>0</v>
      </c>
      <c r="R17" s="204">
        <f t="shared" si="0"/>
        <v>0</v>
      </c>
      <c r="S17" s="204">
        <f t="shared" si="0"/>
        <v>0</v>
      </c>
      <c r="T17" s="204">
        <f t="shared" si="0"/>
        <v>0</v>
      </c>
      <c r="U17" s="204">
        <f t="shared" si="0"/>
        <v>0</v>
      </c>
      <c r="V17" s="204">
        <f t="shared" si="0"/>
        <v>0</v>
      </c>
      <c r="W17" s="204">
        <f t="shared" si="0"/>
        <v>0</v>
      </c>
    </row>
    <row r="18" spans="2:23">
      <c r="B18" s="179" t="s">
        <v>2</v>
      </c>
      <c r="C18" s="180"/>
      <c r="D18" s="180"/>
      <c r="E18" s="180"/>
      <c r="F18" s="180"/>
      <c r="G18" s="180"/>
      <c r="H18" s="181"/>
      <c r="I18" s="181"/>
      <c r="J18" s="187">
        <f t="shared" ref="J18:J35" si="1">H18*D18</f>
        <v>0</v>
      </c>
      <c r="K18" s="188">
        <f>J18*1.08</f>
        <v>0</v>
      </c>
      <c r="L18" s="181"/>
      <c r="M18" s="181"/>
      <c r="N18" s="181"/>
      <c r="O18" s="181"/>
      <c r="P18" s="181"/>
      <c r="Q18" s="191"/>
      <c r="R18" s="181"/>
      <c r="S18" s="191"/>
      <c r="T18" s="195"/>
      <c r="U18" s="195"/>
      <c r="V18" s="195"/>
      <c r="W18" s="195"/>
    </row>
    <row r="19" spans="2:23">
      <c r="B19" s="174" t="s">
        <v>131</v>
      </c>
      <c r="C19" s="168"/>
      <c r="D19" s="171"/>
      <c r="E19" s="168"/>
      <c r="F19" s="172"/>
      <c r="G19" s="172"/>
      <c r="H19" s="170"/>
      <c r="I19" s="170"/>
      <c r="J19" s="187">
        <f t="shared" si="1"/>
        <v>0</v>
      </c>
      <c r="K19" s="188">
        <f t="shared" ref="K19:K24" si="2">D19*I19</f>
        <v>0</v>
      </c>
      <c r="L19" s="170"/>
      <c r="M19" s="173"/>
      <c r="N19" s="170"/>
      <c r="O19" s="173"/>
      <c r="P19" s="170"/>
      <c r="Q19" s="192"/>
      <c r="R19" s="170"/>
      <c r="S19" s="192"/>
      <c r="T19" s="194"/>
      <c r="U19" s="194"/>
      <c r="V19" s="194"/>
      <c r="W19" s="194"/>
    </row>
    <row r="20" spans="2:23">
      <c r="B20" s="174" t="s">
        <v>132</v>
      </c>
      <c r="C20" s="168"/>
      <c r="D20" s="171"/>
      <c r="E20" s="168"/>
      <c r="F20" s="172"/>
      <c r="G20" s="172"/>
      <c r="H20" s="170"/>
      <c r="I20" s="170"/>
      <c r="J20" s="187">
        <f t="shared" si="1"/>
        <v>0</v>
      </c>
      <c r="K20" s="188">
        <f t="shared" si="2"/>
        <v>0</v>
      </c>
      <c r="L20" s="170"/>
      <c r="M20" s="173"/>
      <c r="N20" s="170"/>
      <c r="O20" s="173"/>
      <c r="P20" s="170"/>
      <c r="Q20" s="192"/>
      <c r="R20" s="170"/>
      <c r="S20" s="192"/>
      <c r="T20" s="194"/>
      <c r="U20" s="194"/>
      <c r="V20" s="194"/>
      <c r="W20" s="194"/>
    </row>
    <row r="21" spans="2:23">
      <c r="B21" s="174" t="s">
        <v>0</v>
      </c>
      <c r="C21" s="168"/>
      <c r="D21" s="171"/>
      <c r="E21" s="168"/>
      <c r="F21" s="172"/>
      <c r="G21" s="172"/>
      <c r="H21" s="170"/>
      <c r="I21" s="170"/>
      <c r="J21" s="187">
        <f t="shared" si="1"/>
        <v>0</v>
      </c>
      <c r="K21" s="188">
        <f t="shared" si="2"/>
        <v>0</v>
      </c>
      <c r="L21" s="170"/>
      <c r="M21" s="173"/>
      <c r="N21" s="170"/>
      <c r="O21" s="173"/>
      <c r="P21" s="170"/>
      <c r="Q21" s="192"/>
      <c r="R21" s="170"/>
      <c r="S21" s="192"/>
      <c r="T21" s="194"/>
      <c r="U21" s="194"/>
      <c r="V21" s="194"/>
      <c r="W21" s="194"/>
    </row>
    <row r="22" spans="2:23">
      <c r="B22" s="174" t="s">
        <v>1</v>
      </c>
      <c r="C22" s="168"/>
      <c r="D22" s="171"/>
      <c r="E22" s="168"/>
      <c r="F22" s="172"/>
      <c r="G22" s="172"/>
      <c r="H22" s="173"/>
      <c r="I22" s="173"/>
      <c r="J22" s="189">
        <f t="shared" si="1"/>
        <v>0</v>
      </c>
      <c r="K22" s="190">
        <f t="shared" si="2"/>
        <v>0</v>
      </c>
      <c r="L22" s="173"/>
      <c r="M22" s="173"/>
      <c r="N22" s="173"/>
      <c r="O22" s="173"/>
      <c r="P22" s="173"/>
      <c r="Q22" s="192"/>
      <c r="R22" s="173"/>
      <c r="S22" s="192"/>
      <c r="T22" s="194"/>
      <c r="U22" s="194"/>
      <c r="V22" s="194"/>
      <c r="W22" s="194"/>
    </row>
    <row r="23" spans="2:23">
      <c r="B23" s="174" t="s">
        <v>10</v>
      </c>
      <c r="C23" s="168"/>
      <c r="D23" s="171"/>
      <c r="E23" s="168"/>
      <c r="F23" s="172"/>
      <c r="G23" s="172"/>
      <c r="H23" s="173"/>
      <c r="I23" s="173"/>
      <c r="J23" s="189">
        <f t="shared" si="1"/>
        <v>0</v>
      </c>
      <c r="K23" s="190">
        <f t="shared" si="2"/>
        <v>0</v>
      </c>
      <c r="L23" s="173"/>
      <c r="M23" s="173"/>
      <c r="N23" s="173"/>
      <c r="O23" s="173"/>
      <c r="P23" s="173"/>
      <c r="Q23" s="192"/>
      <c r="R23" s="173"/>
      <c r="S23" s="192"/>
      <c r="T23" s="194"/>
      <c r="U23" s="194"/>
      <c r="V23" s="194"/>
      <c r="W23" s="194"/>
    </row>
    <row r="24" spans="2:23">
      <c r="B24" s="174" t="s">
        <v>11</v>
      </c>
      <c r="C24" s="168"/>
      <c r="D24" s="171"/>
      <c r="E24" s="168"/>
      <c r="F24" s="172"/>
      <c r="G24" s="172"/>
      <c r="H24" s="170"/>
      <c r="I24" s="170"/>
      <c r="J24" s="189">
        <f t="shared" si="1"/>
        <v>0</v>
      </c>
      <c r="K24" s="190">
        <f t="shared" si="2"/>
        <v>0</v>
      </c>
      <c r="L24" s="173"/>
      <c r="M24" s="173"/>
      <c r="N24" s="173"/>
      <c r="O24" s="173"/>
      <c r="P24" s="173"/>
      <c r="Q24" s="192"/>
      <c r="R24" s="173"/>
      <c r="S24" s="192"/>
      <c r="T24" s="194"/>
      <c r="U24" s="194"/>
      <c r="V24" s="194"/>
      <c r="W24" s="194"/>
    </row>
    <row r="25" spans="2:23">
      <c r="B25" s="174" t="s">
        <v>12</v>
      </c>
      <c r="C25" s="168"/>
      <c r="D25" s="171"/>
      <c r="E25" s="168"/>
      <c r="F25" s="172"/>
      <c r="G25" s="172"/>
      <c r="H25" s="169"/>
      <c r="I25" s="169"/>
      <c r="J25" s="189">
        <f t="shared" si="1"/>
        <v>0</v>
      </c>
      <c r="K25" s="190">
        <f t="shared" ref="K25:K35" si="3">I25*D25</f>
        <v>0</v>
      </c>
      <c r="L25" s="173"/>
      <c r="M25" s="173"/>
      <c r="N25" s="173"/>
      <c r="O25" s="173"/>
      <c r="P25" s="173"/>
      <c r="Q25" s="192"/>
      <c r="R25" s="173"/>
      <c r="S25" s="192"/>
      <c r="T25" s="194"/>
      <c r="U25" s="194"/>
      <c r="V25" s="194"/>
      <c r="W25" s="194"/>
    </row>
    <row r="26" spans="2:23">
      <c r="B26" s="174" t="s">
        <v>13</v>
      </c>
      <c r="C26" s="168"/>
      <c r="D26" s="171"/>
      <c r="E26" s="168"/>
      <c r="F26" s="172"/>
      <c r="G26" s="172"/>
      <c r="H26" s="170"/>
      <c r="I26" s="170"/>
      <c r="J26" s="189">
        <f t="shared" si="1"/>
        <v>0</v>
      </c>
      <c r="K26" s="190">
        <f t="shared" si="3"/>
        <v>0</v>
      </c>
      <c r="L26" s="173"/>
      <c r="M26" s="173"/>
      <c r="N26" s="173"/>
      <c r="O26" s="173"/>
      <c r="P26" s="173"/>
      <c r="Q26" s="192"/>
      <c r="R26" s="173"/>
      <c r="S26" s="192"/>
      <c r="T26" s="194"/>
      <c r="U26" s="194"/>
      <c r="V26" s="194"/>
      <c r="W26" s="194"/>
    </row>
    <row r="27" spans="2:23">
      <c r="B27" s="174" t="s">
        <v>14</v>
      </c>
      <c r="C27" s="168"/>
      <c r="D27" s="171"/>
      <c r="E27" s="168"/>
      <c r="F27" s="172"/>
      <c r="G27" s="172"/>
      <c r="H27" s="173"/>
      <c r="I27" s="173"/>
      <c r="J27" s="189">
        <f t="shared" si="1"/>
        <v>0</v>
      </c>
      <c r="K27" s="190">
        <f t="shared" si="3"/>
        <v>0</v>
      </c>
      <c r="L27" s="173"/>
      <c r="M27" s="173"/>
      <c r="N27" s="173"/>
      <c r="O27" s="173"/>
      <c r="P27" s="173"/>
      <c r="Q27" s="192"/>
      <c r="R27" s="173"/>
      <c r="S27" s="192"/>
      <c r="T27" s="194"/>
      <c r="U27" s="194"/>
      <c r="V27" s="194"/>
      <c r="W27" s="194"/>
    </row>
    <row r="28" spans="2:23">
      <c r="B28" s="174" t="s">
        <v>15</v>
      </c>
      <c r="C28" s="168"/>
      <c r="D28" s="171"/>
      <c r="E28" s="168"/>
      <c r="F28" s="172"/>
      <c r="G28" s="172"/>
      <c r="H28" s="170"/>
      <c r="I28" s="170"/>
      <c r="J28" s="189">
        <f t="shared" si="1"/>
        <v>0</v>
      </c>
      <c r="K28" s="190">
        <f t="shared" si="3"/>
        <v>0</v>
      </c>
      <c r="L28" s="173"/>
      <c r="M28" s="173"/>
      <c r="N28" s="173"/>
      <c r="O28" s="173"/>
      <c r="P28" s="173"/>
      <c r="Q28" s="192"/>
      <c r="R28" s="173"/>
      <c r="S28" s="192"/>
      <c r="T28" s="194"/>
      <c r="U28" s="194"/>
      <c r="V28" s="194"/>
      <c r="W28" s="194"/>
    </row>
    <row r="29" spans="2:23">
      <c r="B29" s="174" t="s">
        <v>16</v>
      </c>
      <c r="C29" s="168"/>
      <c r="D29" s="171"/>
      <c r="E29" s="168"/>
      <c r="F29" s="172"/>
      <c r="G29" s="172"/>
      <c r="H29" s="173"/>
      <c r="I29" s="173"/>
      <c r="J29" s="189">
        <f t="shared" si="1"/>
        <v>0</v>
      </c>
      <c r="K29" s="190">
        <f t="shared" si="3"/>
        <v>0</v>
      </c>
      <c r="L29" s="173"/>
      <c r="M29" s="173"/>
      <c r="N29" s="173"/>
      <c r="O29" s="173"/>
      <c r="P29" s="173"/>
      <c r="Q29" s="192"/>
      <c r="R29" s="173"/>
      <c r="S29" s="192"/>
      <c r="T29" s="194"/>
      <c r="U29" s="194"/>
      <c r="V29" s="194"/>
      <c r="W29" s="194"/>
    </row>
    <row r="30" spans="2:23">
      <c r="B30" s="174" t="s">
        <v>17</v>
      </c>
      <c r="C30" s="168"/>
      <c r="D30" s="171"/>
      <c r="E30" s="168"/>
      <c r="F30" s="172"/>
      <c r="G30" s="172"/>
      <c r="H30" s="173"/>
      <c r="I30" s="173"/>
      <c r="J30" s="189">
        <f t="shared" si="1"/>
        <v>0</v>
      </c>
      <c r="K30" s="190">
        <f t="shared" si="3"/>
        <v>0</v>
      </c>
      <c r="L30" s="173"/>
      <c r="M30" s="173"/>
      <c r="N30" s="173"/>
      <c r="O30" s="173"/>
      <c r="P30" s="173"/>
      <c r="Q30" s="192"/>
      <c r="R30" s="173"/>
      <c r="S30" s="192"/>
      <c r="T30" s="194"/>
      <c r="U30" s="194"/>
      <c r="V30" s="194"/>
      <c r="W30" s="194"/>
    </row>
    <row r="31" spans="2:23">
      <c r="B31" s="174" t="s">
        <v>69</v>
      </c>
      <c r="C31" s="168"/>
      <c r="D31" s="171"/>
      <c r="E31" s="168"/>
      <c r="F31" s="172"/>
      <c r="G31" s="172"/>
      <c r="H31" s="172"/>
      <c r="I31" s="172"/>
      <c r="J31" s="189">
        <f t="shared" si="1"/>
        <v>0</v>
      </c>
      <c r="K31" s="190">
        <f t="shared" si="3"/>
        <v>0</v>
      </c>
      <c r="L31" s="172"/>
      <c r="M31" s="172"/>
      <c r="N31" s="172"/>
      <c r="O31" s="172"/>
      <c r="P31" s="172"/>
      <c r="Q31" s="193"/>
      <c r="R31" s="172"/>
      <c r="S31" s="193"/>
      <c r="T31" s="194"/>
      <c r="U31" s="194"/>
      <c r="V31" s="194"/>
      <c r="W31" s="194"/>
    </row>
    <row r="32" spans="2:23">
      <c r="B32" s="174" t="s">
        <v>158</v>
      </c>
      <c r="C32" s="168"/>
      <c r="D32" s="171"/>
      <c r="E32" s="168"/>
      <c r="F32" s="172"/>
      <c r="G32" s="172"/>
      <c r="H32" s="172"/>
      <c r="I32" s="172"/>
      <c r="J32" s="189">
        <f t="shared" si="1"/>
        <v>0</v>
      </c>
      <c r="K32" s="190">
        <f t="shared" si="3"/>
        <v>0</v>
      </c>
      <c r="L32" s="172"/>
      <c r="M32" s="172"/>
      <c r="N32" s="172"/>
      <c r="O32" s="172"/>
      <c r="P32" s="172"/>
      <c r="Q32" s="193"/>
      <c r="R32" s="172"/>
      <c r="S32" s="193"/>
      <c r="T32" s="194"/>
      <c r="U32" s="194"/>
      <c r="V32" s="194"/>
      <c r="W32" s="194"/>
    </row>
    <row r="33" spans="2:23">
      <c r="B33" s="174" t="s">
        <v>159</v>
      </c>
      <c r="C33" s="168"/>
      <c r="D33" s="171"/>
      <c r="E33" s="168"/>
      <c r="F33" s="172"/>
      <c r="G33" s="172"/>
      <c r="H33" s="172"/>
      <c r="I33" s="172"/>
      <c r="J33" s="189">
        <f t="shared" si="1"/>
        <v>0</v>
      </c>
      <c r="K33" s="190">
        <f t="shared" si="3"/>
        <v>0</v>
      </c>
      <c r="L33" s="172"/>
      <c r="M33" s="172"/>
      <c r="N33" s="172"/>
      <c r="O33" s="172"/>
      <c r="P33" s="172"/>
      <c r="Q33" s="193"/>
      <c r="R33" s="172"/>
      <c r="S33" s="193"/>
      <c r="T33" s="194"/>
      <c r="U33" s="194"/>
      <c r="V33" s="194"/>
      <c r="W33" s="194"/>
    </row>
    <row r="34" spans="2:23">
      <c r="B34" s="174" t="s">
        <v>160</v>
      </c>
      <c r="C34" s="168"/>
      <c r="D34" s="171"/>
      <c r="E34" s="168"/>
      <c r="F34" s="172"/>
      <c r="G34" s="172"/>
      <c r="H34" s="172"/>
      <c r="I34" s="172"/>
      <c r="J34" s="189">
        <f t="shared" si="1"/>
        <v>0</v>
      </c>
      <c r="K34" s="190">
        <f t="shared" si="3"/>
        <v>0</v>
      </c>
      <c r="L34" s="172"/>
      <c r="M34" s="172"/>
      <c r="N34" s="172"/>
      <c r="O34" s="172"/>
      <c r="P34" s="172"/>
      <c r="Q34" s="193"/>
      <c r="R34" s="172"/>
      <c r="S34" s="193"/>
      <c r="T34" s="194"/>
      <c r="U34" s="194"/>
      <c r="V34" s="194"/>
      <c r="W34" s="194"/>
    </row>
    <row r="35" spans="2:23">
      <c r="B35" s="174" t="s">
        <v>161</v>
      </c>
      <c r="C35" s="168"/>
      <c r="D35" s="171"/>
      <c r="E35" s="168"/>
      <c r="F35" s="172"/>
      <c r="G35" s="172"/>
      <c r="H35" s="172"/>
      <c r="I35" s="172"/>
      <c r="J35" s="189">
        <f t="shared" si="1"/>
        <v>0</v>
      </c>
      <c r="K35" s="190">
        <f t="shared" si="3"/>
        <v>0</v>
      </c>
      <c r="L35" s="172"/>
      <c r="M35" s="172"/>
      <c r="N35" s="172"/>
      <c r="O35" s="172"/>
      <c r="P35" s="172"/>
      <c r="Q35" s="193"/>
      <c r="R35" s="172"/>
      <c r="S35" s="193"/>
      <c r="T35" s="194"/>
      <c r="U35" s="194"/>
      <c r="V35" s="194"/>
      <c r="W35" s="194"/>
    </row>
    <row r="36" spans="2:23" hidden="1" outlineLevel="1">
      <c r="B36" s="174" t="s">
        <v>188</v>
      </c>
      <c r="C36" s="168"/>
      <c r="D36" s="171"/>
      <c r="E36" s="168"/>
      <c r="F36" s="172"/>
      <c r="G36" s="172"/>
      <c r="H36" s="172"/>
      <c r="I36" s="172"/>
      <c r="J36" s="189">
        <f t="shared" ref="J36:J82" si="4">H36*D36</f>
        <v>0</v>
      </c>
      <c r="K36" s="190">
        <f t="shared" ref="K36:K82" si="5">I36*D36</f>
        <v>0</v>
      </c>
      <c r="L36" s="172"/>
      <c r="M36" s="172"/>
      <c r="N36" s="172"/>
      <c r="O36" s="172"/>
      <c r="P36" s="172"/>
      <c r="Q36" s="193"/>
      <c r="R36" s="172"/>
      <c r="S36" s="193"/>
      <c r="T36" s="194"/>
      <c r="U36" s="194"/>
      <c r="V36" s="194"/>
      <c r="W36" s="194"/>
    </row>
    <row r="37" spans="2:23" hidden="1" outlineLevel="1">
      <c r="B37" s="174" t="s">
        <v>189</v>
      </c>
      <c r="C37" s="168"/>
      <c r="D37" s="171"/>
      <c r="E37" s="168"/>
      <c r="F37" s="172"/>
      <c r="G37" s="172"/>
      <c r="H37" s="172"/>
      <c r="I37" s="172"/>
      <c r="J37" s="189">
        <f t="shared" si="4"/>
        <v>0</v>
      </c>
      <c r="K37" s="190">
        <f t="shared" si="5"/>
        <v>0</v>
      </c>
      <c r="L37" s="172"/>
      <c r="M37" s="172"/>
      <c r="N37" s="172"/>
      <c r="O37" s="172"/>
      <c r="P37" s="172"/>
      <c r="Q37" s="193"/>
      <c r="R37" s="172"/>
      <c r="S37" s="193"/>
      <c r="T37" s="194"/>
      <c r="U37" s="194"/>
      <c r="V37" s="194"/>
      <c r="W37" s="194"/>
    </row>
    <row r="38" spans="2:23" hidden="1" outlineLevel="1">
      <c r="B38" s="174" t="s">
        <v>44</v>
      </c>
      <c r="C38" s="168"/>
      <c r="D38" s="171"/>
      <c r="E38" s="168"/>
      <c r="F38" s="172"/>
      <c r="G38" s="172"/>
      <c r="H38" s="172"/>
      <c r="I38" s="172"/>
      <c r="J38" s="189">
        <f t="shared" si="4"/>
        <v>0</v>
      </c>
      <c r="K38" s="190">
        <f t="shared" si="5"/>
        <v>0</v>
      </c>
      <c r="L38" s="172"/>
      <c r="M38" s="172"/>
      <c r="N38" s="172"/>
      <c r="O38" s="172"/>
      <c r="P38" s="172"/>
      <c r="Q38" s="193"/>
      <c r="R38" s="172"/>
      <c r="S38" s="193"/>
      <c r="T38" s="194"/>
      <c r="U38" s="194"/>
      <c r="V38" s="194"/>
      <c r="W38" s="194"/>
    </row>
    <row r="39" spans="2:23" hidden="1" outlineLevel="1">
      <c r="B39" s="174" t="s">
        <v>45</v>
      </c>
      <c r="C39" s="168"/>
      <c r="D39" s="171"/>
      <c r="E39" s="168"/>
      <c r="F39" s="172"/>
      <c r="G39" s="172"/>
      <c r="H39" s="172"/>
      <c r="I39" s="172"/>
      <c r="J39" s="189">
        <f t="shared" si="4"/>
        <v>0</v>
      </c>
      <c r="K39" s="190">
        <f t="shared" si="5"/>
        <v>0</v>
      </c>
      <c r="L39" s="172"/>
      <c r="M39" s="172"/>
      <c r="N39" s="172"/>
      <c r="O39" s="172"/>
      <c r="P39" s="172"/>
      <c r="Q39" s="193"/>
      <c r="R39" s="172"/>
      <c r="S39" s="193"/>
      <c r="T39" s="194"/>
      <c r="U39" s="194"/>
      <c r="V39" s="194"/>
      <c r="W39" s="194"/>
    </row>
    <row r="40" spans="2:23" hidden="1" outlineLevel="1">
      <c r="B40" s="174" t="s">
        <v>46</v>
      </c>
      <c r="C40" s="168"/>
      <c r="D40" s="171"/>
      <c r="E40" s="168"/>
      <c r="F40" s="172"/>
      <c r="G40" s="172"/>
      <c r="H40" s="172"/>
      <c r="I40" s="172"/>
      <c r="J40" s="189">
        <f t="shared" si="4"/>
        <v>0</v>
      </c>
      <c r="K40" s="190">
        <f t="shared" si="5"/>
        <v>0</v>
      </c>
      <c r="L40" s="172"/>
      <c r="M40" s="172"/>
      <c r="N40" s="172"/>
      <c r="O40" s="172"/>
      <c r="P40" s="172"/>
      <c r="Q40" s="193"/>
      <c r="R40" s="172"/>
      <c r="S40" s="193"/>
      <c r="T40" s="194"/>
      <c r="U40" s="194"/>
      <c r="V40" s="194"/>
      <c r="W40" s="194"/>
    </row>
    <row r="41" spans="2:23" hidden="1" outlineLevel="1">
      <c r="B41" s="174" t="s">
        <v>50</v>
      </c>
      <c r="C41" s="168"/>
      <c r="D41" s="171"/>
      <c r="E41" s="168"/>
      <c r="F41" s="172"/>
      <c r="G41" s="172"/>
      <c r="H41" s="172"/>
      <c r="I41" s="172"/>
      <c r="J41" s="189">
        <f t="shared" si="4"/>
        <v>0</v>
      </c>
      <c r="K41" s="190">
        <f t="shared" si="5"/>
        <v>0</v>
      </c>
      <c r="L41" s="172"/>
      <c r="M41" s="172"/>
      <c r="N41" s="172"/>
      <c r="O41" s="172"/>
      <c r="P41" s="172"/>
      <c r="Q41" s="193"/>
      <c r="R41" s="172"/>
      <c r="S41" s="193"/>
      <c r="T41" s="194"/>
      <c r="U41" s="194"/>
      <c r="V41" s="194"/>
      <c r="W41" s="194"/>
    </row>
    <row r="42" spans="2:23" hidden="1" outlineLevel="1">
      <c r="B42" s="174" t="s">
        <v>51</v>
      </c>
      <c r="C42" s="168"/>
      <c r="D42" s="171"/>
      <c r="E42" s="168"/>
      <c r="F42" s="172"/>
      <c r="G42" s="172"/>
      <c r="H42" s="172"/>
      <c r="I42" s="172"/>
      <c r="J42" s="189">
        <f t="shared" si="4"/>
        <v>0</v>
      </c>
      <c r="K42" s="190">
        <f t="shared" si="5"/>
        <v>0</v>
      </c>
      <c r="L42" s="172"/>
      <c r="M42" s="172"/>
      <c r="N42" s="172"/>
      <c r="O42" s="172"/>
      <c r="P42" s="172"/>
      <c r="Q42" s="193"/>
      <c r="R42" s="172"/>
      <c r="S42" s="193"/>
      <c r="T42" s="194"/>
      <c r="U42" s="194"/>
      <c r="V42" s="194"/>
      <c r="W42" s="194"/>
    </row>
    <row r="43" spans="2:23" hidden="1" outlineLevel="1">
      <c r="B43" s="174" t="s">
        <v>54</v>
      </c>
      <c r="C43" s="168"/>
      <c r="D43" s="171"/>
      <c r="E43" s="168"/>
      <c r="F43" s="172"/>
      <c r="G43" s="172"/>
      <c r="H43" s="172"/>
      <c r="I43" s="172"/>
      <c r="J43" s="189">
        <f t="shared" si="4"/>
        <v>0</v>
      </c>
      <c r="K43" s="190">
        <f t="shared" si="5"/>
        <v>0</v>
      </c>
      <c r="L43" s="172"/>
      <c r="M43" s="172"/>
      <c r="N43" s="172"/>
      <c r="O43" s="172"/>
      <c r="P43" s="172"/>
      <c r="Q43" s="193"/>
      <c r="R43" s="172"/>
      <c r="S43" s="193"/>
      <c r="T43" s="194"/>
      <c r="U43" s="194"/>
      <c r="V43" s="194"/>
      <c r="W43" s="194"/>
    </row>
    <row r="44" spans="2:23" hidden="1" outlineLevel="1">
      <c r="B44" s="174" t="s">
        <v>55</v>
      </c>
      <c r="C44" s="168"/>
      <c r="D44" s="171"/>
      <c r="E44" s="168"/>
      <c r="F44" s="172"/>
      <c r="G44" s="172"/>
      <c r="H44" s="172"/>
      <c r="I44" s="172"/>
      <c r="J44" s="189">
        <f t="shared" si="4"/>
        <v>0</v>
      </c>
      <c r="K44" s="190">
        <f t="shared" si="5"/>
        <v>0</v>
      </c>
      <c r="L44" s="172"/>
      <c r="M44" s="172"/>
      <c r="N44" s="172"/>
      <c r="O44" s="172"/>
      <c r="P44" s="172"/>
      <c r="Q44" s="193"/>
      <c r="R44" s="172"/>
      <c r="S44" s="193"/>
      <c r="T44" s="194"/>
      <c r="U44" s="194"/>
      <c r="V44" s="194"/>
      <c r="W44" s="194"/>
    </row>
    <row r="45" spans="2:23" hidden="1" outlineLevel="1">
      <c r="B45" s="174" t="s">
        <v>56</v>
      </c>
      <c r="C45" s="168"/>
      <c r="D45" s="171"/>
      <c r="E45" s="168"/>
      <c r="F45" s="172"/>
      <c r="G45" s="172"/>
      <c r="H45" s="172"/>
      <c r="I45" s="172"/>
      <c r="J45" s="189">
        <f t="shared" si="4"/>
        <v>0</v>
      </c>
      <c r="K45" s="190">
        <f t="shared" si="5"/>
        <v>0</v>
      </c>
      <c r="L45" s="172"/>
      <c r="M45" s="172"/>
      <c r="N45" s="172"/>
      <c r="O45" s="172"/>
      <c r="P45" s="172"/>
      <c r="Q45" s="193"/>
      <c r="R45" s="172"/>
      <c r="S45" s="193"/>
      <c r="T45" s="194"/>
      <c r="U45" s="194"/>
      <c r="V45" s="194"/>
      <c r="W45" s="194"/>
    </row>
    <row r="46" spans="2:23" hidden="1" outlineLevel="1">
      <c r="B46" s="174" t="s">
        <v>57</v>
      </c>
      <c r="C46" s="168"/>
      <c r="D46" s="171"/>
      <c r="E46" s="168"/>
      <c r="F46" s="172"/>
      <c r="G46" s="172"/>
      <c r="H46" s="172"/>
      <c r="I46" s="172"/>
      <c r="J46" s="189">
        <f t="shared" si="4"/>
        <v>0</v>
      </c>
      <c r="K46" s="190">
        <f t="shared" si="5"/>
        <v>0</v>
      </c>
      <c r="L46" s="172"/>
      <c r="M46" s="172"/>
      <c r="N46" s="172"/>
      <c r="O46" s="172"/>
      <c r="P46" s="172"/>
      <c r="Q46" s="193"/>
      <c r="R46" s="172"/>
      <c r="S46" s="193"/>
      <c r="T46" s="194"/>
      <c r="U46" s="194"/>
      <c r="V46" s="194"/>
      <c r="W46" s="194"/>
    </row>
    <row r="47" spans="2:23" hidden="1" outlineLevel="1">
      <c r="B47" s="174" t="s">
        <v>58</v>
      </c>
      <c r="C47" s="168"/>
      <c r="D47" s="171"/>
      <c r="E47" s="168"/>
      <c r="F47" s="172"/>
      <c r="G47" s="172"/>
      <c r="H47" s="172"/>
      <c r="I47" s="172"/>
      <c r="J47" s="189">
        <f t="shared" si="4"/>
        <v>0</v>
      </c>
      <c r="K47" s="190">
        <f t="shared" si="5"/>
        <v>0</v>
      </c>
      <c r="L47" s="172"/>
      <c r="M47" s="172"/>
      <c r="N47" s="172"/>
      <c r="O47" s="172"/>
      <c r="P47" s="172"/>
      <c r="Q47" s="193"/>
      <c r="R47" s="172"/>
      <c r="S47" s="193"/>
      <c r="T47" s="194"/>
      <c r="U47" s="194"/>
      <c r="V47" s="194"/>
      <c r="W47" s="194"/>
    </row>
    <row r="48" spans="2:23" hidden="1" outlineLevel="1">
      <c r="B48" s="174" t="s">
        <v>66</v>
      </c>
      <c r="C48" s="168"/>
      <c r="D48" s="171"/>
      <c r="E48" s="168"/>
      <c r="F48" s="172"/>
      <c r="G48" s="172"/>
      <c r="H48" s="172"/>
      <c r="I48" s="172"/>
      <c r="J48" s="189">
        <f t="shared" si="4"/>
        <v>0</v>
      </c>
      <c r="K48" s="190">
        <f t="shared" si="5"/>
        <v>0</v>
      </c>
      <c r="L48" s="172"/>
      <c r="M48" s="172"/>
      <c r="N48" s="172"/>
      <c r="O48" s="172"/>
      <c r="P48" s="172"/>
      <c r="Q48" s="193"/>
      <c r="R48" s="172"/>
      <c r="S48" s="193"/>
      <c r="T48" s="194"/>
      <c r="U48" s="194"/>
      <c r="V48" s="194"/>
      <c r="W48" s="194"/>
    </row>
    <row r="49" spans="2:23" hidden="1" outlineLevel="1">
      <c r="B49" s="174" t="s">
        <v>190</v>
      </c>
      <c r="C49" s="168"/>
      <c r="D49" s="171"/>
      <c r="E49" s="168"/>
      <c r="F49" s="172"/>
      <c r="G49" s="172"/>
      <c r="H49" s="172"/>
      <c r="I49" s="172"/>
      <c r="J49" s="189">
        <f t="shared" si="4"/>
        <v>0</v>
      </c>
      <c r="K49" s="190">
        <f t="shared" si="5"/>
        <v>0</v>
      </c>
      <c r="L49" s="172"/>
      <c r="M49" s="172"/>
      <c r="N49" s="172"/>
      <c r="O49" s="172"/>
      <c r="P49" s="172"/>
      <c r="Q49" s="193"/>
      <c r="R49" s="172"/>
      <c r="S49" s="193"/>
      <c r="T49" s="194"/>
      <c r="U49" s="194"/>
      <c r="V49" s="194"/>
      <c r="W49" s="194"/>
    </row>
    <row r="50" spans="2:23" hidden="1" outlineLevel="1">
      <c r="B50" s="174" t="s">
        <v>191</v>
      </c>
      <c r="C50" s="168"/>
      <c r="D50" s="171"/>
      <c r="E50" s="168"/>
      <c r="F50" s="172"/>
      <c r="G50" s="172"/>
      <c r="H50" s="172"/>
      <c r="I50" s="172"/>
      <c r="J50" s="189">
        <f t="shared" si="4"/>
        <v>0</v>
      </c>
      <c r="K50" s="190">
        <f t="shared" si="5"/>
        <v>0</v>
      </c>
      <c r="L50" s="172"/>
      <c r="M50" s="172"/>
      <c r="N50" s="172"/>
      <c r="O50" s="172"/>
      <c r="P50" s="172"/>
      <c r="Q50" s="193"/>
      <c r="R50" s="172"/>
      <c r="S50" s="193"/>
      <c r="T50" s="194"/>
      <c r="U50" s="194"/>
      <c r="V50" s="194"/>
      <c r="W50" s="194"/>
    </row>
    <row r="51" spans="2:23" hidden="1" outlineLevel="1">
      <c r="B51" s="174" t="s">
        <v>192</v>
      </c>
      <c r="C51" s="168"/>
      <c r="D51" s="171"/>
      <c r="E51" s="168"/>
      <c r="F51" s="172"/>
      <c r="G51" s="172"/>
      <c r="H51" s="172"/>
      <c r="I51" s="172"/>
      <c r="J51" s="189">
        <f t="shared" si="4"/>
        <v>0</v>
      </c>
      <c r="K51" s="190">
        <f t="shared" si="5"/>
        <v>0</v>
      </c>
      <c r="L51" s="172"/>
      <c r="M51" s="172"/>
      <c r="N51" s="172"/>
      <c r="O51" s="172"/>
      <c r="P51" s="172"/>
      <c r="Q51" s="193"/>
      <c r="R51" s="172"/>
      <c r="S51" s="193"/>
      <c r="T51" s="194"/>
      <c r="U51" s="194"/>
      <c r="V51" s="194"/>
      <c r="W51" s="194"/>
    </row>
    <row r="52" spans="2:23" hidden="1" outlineLevel="1">
      <c r="B52" s="174" t="s">
        <v>193</v>
      </c>
      <c r="C52" s="168"/>
      <c r="D52" s="171"/>
      <c r="E52" s="168"/>
      <c r="F52" s="172"/>
      <c r="G52" s="172"/>
      <c r="H52" s="172"/>
      <c r="I52" s="172"/>
      <c r="J52" s="189">
        <f t="shared" si="4"/>
        <v>0</v>
      </c>
      <c r="K52" s="190">
        <f t="shared" si="5"/>
        <v>0</v>
      </c>
      <c r="L52" s="172"/>
      <c r="M52" s="172"/>
      <c r="N52" s="172"/>
      <c r="O52" s="172"/>
      <c r="P52" s="172"/>
      <c r="Q52" s="193"/>
      <c r="R52" s="172"/>
      <c r="S52" s="193"/>
      <c r="T52" s="194"/>
      <c r="U52" s="194"/>
      <c r="V52" s="194"/>
      <c r="W52" s="194"/>
    </row>
    <row r="53" spans="2:23" hidden="1" outlineLevel="1">
      <c r="B53" s="174" t="s">
        <v>194</v>
      </c>
      <c r="C53" s="168"/>
      <c r="D53" s="171"/>
      <c r="E53" s="168"/>
      <c r="F53" s="172"/>
      <c r="G53" s="172"/>
      <c r="H53" s="172"/>
      <c r="I53" s="172"/>
      <c r="J53" s="189">
        <f t="shared" si="4"/>
        <v>0</v>
      </c>
      <c r="K53" s="190">
        <f t="shared" si="5"/>
        <v>0</v>
      </c>
      <c r="L53" s="172"/>
      <c r="M53" s="172"/>
      <c r="N53" s="172"/>
      <c r="O53" s="172"/>
      <c r="P53" s="172"/>
      <c r="Q53" s="193"/>
      <c r="R53" s="172"/>
      <c r="S53" s="193"/>
      <c r="T53" s="194"/>
      <c r="U53" s="194"/>
      <c r="V53" s="194"/>
      <c r="W53" s="194"/>
    </row>
    <row r="54" spans="2:23" hidden="1" outlineLevel="1">
      <c r="B54" s="174" t="s">
        <v>195</v>
      </c>
      <c r="C54" s="168"/>
      <c r="D54" s="171"/>
      <c r="E54" s="168"/>
      <c r="F54" s="172"/>
      <c r="G54" s="172"/>
      <c r="H54" s="172"/>
      <c r="I54" s="172"/>
      <c r="J54" s="189">
        <f t="shared" si="4"/>
        <v>0</v>
      </c>
      <c r="K54" s="190">
        <f t="shared" si="5"/>
        <v>0</v>
      </c>
      <c r="L54" s="172"/>
      <c r="M54" s="172"/>
      <c r="N54" s="172"/>
      <c r="O54" s="172"/>
      <c r="P54" s="172"/>
      <c r="Q54" s="193"/>
      <c r="R54" s="172"/>
      <c r="S54" s="193"/>
      <c r="T54" s="194"/>
      <c r="U54" s="194"/>
      <c r="V54" s="194"/>
      <c r="W54" s="194"/>
    </row>
    <row r="55" spans="2:23" hidden="1" outlineLevel="1">
      <c r="B55" s="174" t="s">
        <v>196</v>
      </c>
      <c r="C55" s="168"/>
      <c r="D55" s="171"/>
      <c r="E55" s="168"/>
      <c r="F55" s="172"/>
      <c r="G55" s="172"/>
      <c r="H55" s="172"/>
      <c r="I55" s="172"/>
      <c r="J55" s="189">
        <f t="shared" si="4"/>
        <v>0</v>
      </c>
      <c r="K55" s="190">
        <f t="shared" si="5"/>
        <v>0</v>
      </c>
      <c r="L55" s="172"/>
      <c r="M55" s="172"/>
      <c r="N55" s="172"/>
      <c r="O55" s="172"/>
      <c r="P55" s="172"/>
      <c r="Q55" s="193"/>
      <c r="R55" s="172"/>
      <c r="S55" s="193"/>
      <c r="T55" s="194"/>
      <c r="U55" s="194"/>
      <c r="V55" s="194"/>
      <c r="W55" s="194"/>
    </row>
    <row r="56" spans="2:23" hidden="1" outlineLevel="1">
      <c r="B56" s="174" t="s">
        <v>197</v>
      </c>
      <c r="C56" s="168"/>
      <c r="D56" s="171"/>
      <c r="E56" s="168"/>
      <c r="F56" s="172"/>
      <c r="G56" s="172"/>
      <c r="H56" s="172"/>
      <c r="I56" s="172"/>
      <c r="J56" s="189">
        <f t="shared" si="4"/>
        <v>0</v>
      </c>
      <c r="K56" s="190">
        <f t="shared" si="5"/>
        <v>0</v>
      </c>
      <c r="L56" s="172"/>
      <c r="M56" s="172"/>
      <c r="N56" s="172"/>
      <c r="O56" s="172"/>
      <c r="P56" s="172"/>
      <c r="Q56" s="193"/>
      <c r="R56" s="172"/>
      <c r="S56" s="193"/>
      <c r="T56" s="194"/>
      <c r="U56" s="194"/>
      <c r="V56" s="194"/>
      <c r="W56" s="194"/>
    </row>
    <row r="57" spans="2:23" hidden="1" outlineLevel="1">
      <c r="B57" s="174" t="s">
        <v>198</v>
      </c>
      <c r="C57" s="168"/>
      <c r="D57" s="171"/>
      <c r="E57" s="168"/>
      <c r="F57" s="172"/>
      <c r="G57" s="172"/>
      <c r="H57" s="172"/>
      <c r="I57" s="172"/>
      <c r="J57" s="189">
        <f t="shared" si="4"/>
        <v>0</v>
      </c>
      <c r="K57" s="190">
        <f t="shared" si="5"/>
        <v>0</v>
      </c>
      <c r="L57" s="172"/>
      <c r="M57" s="172"/>
      <c r="N57" s="172"/>
      <c r="O57" s="172"/>
      <c r="P57" s="172"/>
      <c r="Q57" s="193"/>
      <c r="R57" s="172"/>
      <c r="S57" s="193"/>
      <c r="T57" s="194"/>
      <c r="U57" s="194"/>
      <c r="V57" s="194"/>
      <c r="W57" s="194"/>
    </row>
    <row r="58" spans="2:23" hidden="1" outlineLevel="1">
      <c r="B58" s="174" t="s">
        <v>199</v>
      </c>
      <c r="C58" s="168"/>
      <c r="D58" s="171"/>
      <c r="E58" s="168"/>
      <c r="F58" s="172"/>
      <c r="G58" s="172"/>
      <c r="H58" s="172"/>
      <c r="I58" s="172"/>
      <c r="J58" s="189">
        <f t="shared" si="4"/>
        <v>0</v>
      </c>
      <c r="K58" s="190">
        <f t="shared" si="5"/>
        <v>0</v>
      </c>
      <c r="L58" s="172"/>
      <c r="M58" s="172"/>
      <c r="N58" s="172"/>
      <c r="O58" s="172"/>
      <c r="P58" s="172"/>
      <c r="Q58" s="193"/>
      <c r="R58" s="172"/>
      <c r="S58" s="193"/>
      <c r="T58" s="194"/>
      <c r="U58" s="194"/>
      <c r="V58" s="194"/>
      <c r="W58" s="194"/>
    </row>
    <row r="59" spans="2:23" hidden="1" outlineLevel="1">
      <c r="B59" s="174" t="s">
        <v>200</v>
      </c>
      <c r="C59" s="168"/>
      <c r="D59" s="171"/>
      <c r="E59" s="168"/>
      <c r="F59" s="172"/>
      <c r="G59" s="172"/>
      <c r="H59" s="172"/>
      <c r="I59" s="172"/>
      <c r="J59" s="189">
        <f t="shared" si="4"/>
        <v>0</v>
      </c>
      <c r="K59" s="190">
        <f t="shared" si="5"/>
        <v>0</v>
      </c>
      <c r="L59" s="172"/>
      <c r="M59" s="172"/>
      <c r="N59" s="172"/>
      <c r="O59" s="172"/>
      <c r="P59" s="172"/>
      <c r="Q59" s="193"/>
      <c r="R59" s="172"/>
      <c r="S59" s="193"/>
      <c r="T59" s="194"/>
      <c r="U59" s="194"/>
      <c r="V59" s="194"/>
      <c r="W59" s="194"/>
    </row>
    <row r="60" spans="2:23" hidden="1" outlineLevel="1">
      <c r="B60" s="174" t="s">
        <v>201</v>
      </c>
      <c r="C60" s="168"/>
      <c r="D60" s="171"/>
      <c r="E60" s="168"/>
      <c r="F60" s="172"/>
      <c r="G60" s="172"/>
      <c r="H60" s="172"/>
      <c r="I60" s="172"/>
      <c r="J60" s="189">
        <f t="shared" si="4"/>
        <v>0</v>
      </c>
      <c r="K60" s="190">
        <f t="shared" si="5"/>
        <v>0</v>
      </c>
      <c r="L60" s="172"/>
      <c r="M60" s="172"/>
      <c r="N60" s="172"/>
      <c r="O60" s="172"/>
      <c r="P60" s="172"/>
      <c r="Q60" s="193"/>
      <c r="R60" s="172"/>
      <c r="S60" s="193"/>
      <c r="T60" s="194"/>
      <c r="U60" s="194"/>
      <c r="V60" s="194"/>
      <c r="W60" s="194"/>
    </row>
    <row r="61" spans="2:23" hidden="1" outlineLevel="1">
      <c r="B61" s="174" t="s">
        <v>202</v>
      </c>
      <c r="C61" s="168"/>
      <c r="D61" s="171"/>
      <c r="E61" s="168"/>
      <c r="F61" s="172"/>
      <c r="G61" s="172"/>
      <c r="H61" s="172"/>
      <c r="I61" s="172"/>
      <c r="J61" s="189">
        <f t="shared" si="4"/>
        <v>0</v>
      </c>
      <c r="K61" s="190">
        <f t="shared" si="5"/>
        <v>0</v>
      </c>
      <c r="L61" s="172"/>
      <c r="M61" s="172"/>
      <c r="N61" s="172"/>
      <c r="O61" s="172"/>
      <c r="P61" s="172"/>
      <c r="Q61" s="193"/>
      <c r="R61" s="172"/>
      <c r="S61" s="193"/>
      <c r="T61" s="194"/>
      <c r="U61" s="194"/>
      <c r="V61" s="194"/>
      <c r="W61" s="194"/>
    </row>
    <row r="62" spans="2:23" hidden="1" outlineLevel="1">
      <c r="B62" s="174" t="s">
        <v>203</v>
      </c>
      <c r="C62" s="168"/>
      <c r="D62" s="171"/>
      <c r="E62" s="168"/>
      <c r="F62" s="172"/>
      <c r="G62" s="172"/>
      <c r="H62" s="172"/>
      <c r="I62" s="172"/>
      <c r="J62" s="189">
        <f t="shared" si="4"/>
        <v>0</v>
      </c>
      <c r="K62" s="190">
        <f t="shared" si="5"/>
        <v>0</v>
      </c>
      <c r="L62" s="172"/>
      <c r="M62" s="172"/>
      <c r="N62" s="172"/>
      <c r="O62" s="172"/>
      <c r="P62" s="172"/>
      <c r="Q62" s="193"/>
      <c r="R62" s="172"/>
      <c r="S62" s="193"/>
      <c r="T62" s="194"/>
      <c r="U62" s="194"/>
      <c r="V62" s="194"/>
      <c r="W62" s="194"/>
    </row>
    <row r="63" spans="2:23" hidden="1" outlineLevel="1">
      <c r="B63" s="174" t="s">
        <v>204</v>
      </c>
      <c r="C63" s="168"/>
      <c r="D63" s="171"/>
      <c r="E63" s="168"/>
      <c r="F63" s="172"/>
      <c r="G63" s="172"/>
      <c r="H63" s="172"/>
      <c r="I63" s="172"/>
      <c r="J63" s="189">
        <f t="shared" si="4"/>
        <v>0</v>
      </c>
      <c r="K63" s="190">
        <f t="shared" si="5"/>
        <v>0</v>
      </c>
      <c r="L63" s="172"/>
      <c r="M63" s="172"/>
      <c r="N63" s="172"/>
      <c r="O63" s="172"/>
      <c r="P63" s="172"/>
      <c r="Q63" s="193"/>
      <c r="R63" s="172"/>
      <c r="S63" s="193"/>
      <c r="T63" s="194"/>
      <c r="U63" s="194"/>
      <c r="V63" s="194"/>
      <c r="W63" s="194"/>
    </row>
    <row r="64" spans="2:23" hidden="1" outlineLevel="1">
      <c r="B64" s="174" t="s">
        <v>205</v>
      </c>
      <c r="C64" s="168"/>
      <c r="D64" s="171"/>
      <c r="E64" s="168"/>
      <c r="F64" s="172"/>
      <c r="G64" s="172"/>
      <c r="H64" s="172"/>
      <c r="I64" s="172"/>
      <c r="J64" s="189">
        <f t="shared" si="4"/>
        <v>0</v>
      </c>
      <c r="K64" s="190">
        <f t="shared" si="5"/>
        <v>0</v>
      </c>
      <c r="L64" s="172"/>
      <c r="M64" s="172"/>
      <c r="N64" s="172"/>
      <c r="O64" s="172"/>
      <c r="P64" s="172"/>
      <c r="Q64" s="193"/>
      <c r="R64" s="172"/>
      <c r="S64" s="193"/>
      <c r="T64" s="194"/>
      <c r="U64" s="194"/>
      <c r="V64" s="194"/>
      <c r="W64" s="194"/>
    </row>
    <row r="65" spans="2:23" hidden="1" outlineLevel="1">
      <c r="B65" s="174" t="s">
        <v>206</v>
      </c>
      <c r="C65" s="168"/>
      <c r="D65" s="171"/>
      <c r="E65" s="168"/>
      <c r="F65" s="172"/>
      <c r="G65" s="172"/>
      <c r="H65" s="172"/>
      <c r="I65" s="172"/>
      <c r="J65" s="189">
        <f t="shared" si="4"/>
        <v>0</v>
      </c>
      <c r="K65" s="190">
        <f t="shared" si="5"/>
        <v>0</v>
      </c>
      <c r="L65" s="172"/>
      <c r="M65" s="172"/>
      <c r="N65" s="172"/>
      <c r="O65" s="172"/>
      <c r="P65" s="172"/>
      <c r="Q65" s="193"/>
      <c r="R65" s="172"/>
      <c r="S65" s="193"/>
      <c r="T65" s="194"/>
      <c r="U65" s="194"/>
      <c r="V65" s="194"/>
      <c r="W65" s="194"/>
    </row>
    <row r="66" spans="2:23" hidden="1" outlineLevel="1">
      <c r="B66" s="174" t="s">
        <v>207</v>
      </c>
      <c r="C66" s="168"/>
      <c r="D66" s="171"/>
      <c r="E66" s="168"/>
      <c r="F66" s="172"/>
      <c r="G66" s="172"/>
      <c r="H66" s="172"/>
      <c r="I66" s="172"/>
      <c r="J66" s="189">
        <f t="shared" si="4"/>
        <v>0</v>
      </c>
      <c r="K66" s="190">
        <f t="shared" si="5"/>
        <v>0</v>
      </c>
      <c r="L66" s="172"/>
      <c r="M66" s="172"/>
      <c r="N66" s="172"/>
      <c r="O66" s="172"/>
      <c r="P66" s="172"/>
      <c r="Q66" s="193"/>
      <c r="R66" s="172"/>
      <c r="S66" s="193"/>
      <c r="T66" s="194"/>
      <c r="U66" s="194"/>
      <c r="V66" s="194"/>
      <c r="W66" s="194"/>
    </row>
    <row r="67" spans="2:23" hidden="1" outlineLevel="1">
      <c r="B67" s="174" t="s">
        <v>208</v>
      </c>
      <c r="C67" s="168"/>
      <c r="D67" s="171"/>
      <c r="E67" s="168"/>
      <c r="F67" s="172"/>
      <c r="G67" s="172"/>
      <c r="H67" s="172"/>
      <c r="I67" s="172"/>
      <c r="J67" s="189">
        <f t="shared" si="4"/>
        <v>0</v>
      </c>
      <c r="K67" s="190">
        <f t="shared" si="5"/>
        <v>0</v>
      </c>
      <c r="L67" s="172"/>
      <c r="M67" s="172"/>
      <c r="N67" s="172"/>
      <c r="O67" s="172"/>
      <c r="P67" s="172"/>
      <c r="Q67" s="193"/>
      <c r="R67" s="172"/>
      <c r="S67" s="193"/>
      <c r="T67" s="194"/>
      <c r="U67" s="194"/>
      <c r="V67" s="194"/>
      <c r="W67" s="194"/>
    </row>
    <row r="68" spans="2:23" hidden="1" outlineLevel="1">
      <c r="B68" s="174" t="s">
        <v>209</v>
      </c>
      <c r="C68" s="168"/>
      <c r="D68" s="171"/>
      <c r="E68" s="168"/>
      <c r="F68" s="172"/>
      <c r="G68" s="172"/>
      <c r="H68" s="172"/>
      <c r="I68" s="172"/>
      <c r="J68" s="189">
        <f t="shared" si="4"/>
        <v>0</v>
      </c>
      <c r="K68" s="190">
        <f t="shared" si="5"/>
        <v>0</v>
      </c>
      <c r="L68" s="172"/>
      <c r="M68" s="172"/>
      <c r="N68" s="172"/>
      <c r="O68" s="172"/>
      <c r="P68" s="172"/>
      <c r="Q68" s="193"/>
      <c r="R68" s="172"/>
      <c r="S68" s="193"/>
      <c r="T68" s="194"/>
      <c r="U68" s="194"/>
      <c r="V68" s="194"/>
      <c r="W68" s="194"/>
    </row>
    <row r="69" spans="2:23" hidden="1" outlineLevel="1">
      <c r="B69" s="174" t="s">
        <v>210</v>
      </c>
      <c r="C69" s="168"/>
      <c r="D69" s="171"/>
      <c r="E69" s="168"/>
      <c r="F69" s="172"/>
      <c r="G69" s="172"/>
      <c r="H69" s="172"/>
      <c r="I69" s="172"/>
      <c r="J69" s="189">
        <f t="shared" si="4"/>
        <v>0</v>
      </c>
      <c r="K69" s="190">
        <f t="shared" si="5"/>
        <v>0</v>
      </c>
      <c r="L69" s="172"/>
      <c r="M69" s="172"/>
      <c r="N69" s="172"/>
      <c r="O69" s="172"/>
      <c r="P69" s="172"/>
      <c r="Q69" s="193"/>
      <c r="R69" s="172"/>
      <c r="S69" s="193"/>
      <c r="T69" s="194"/>
      <c r="U69" s="194"/>
      <c r="V69" s="194"/>
      <c r="W69" s="194"/>
    </row>
    <row r="70" spans="2:23" hidden="1" outlineLevel="1">
      <c r="B70" s="174" t="s">
        <v>211</v>
      </c>
      <c r="C70" s="168"/>
      <c r="D70" s="171"/>
      <c r="E70" s="168"/>
      <c r="F70" s="172"/>
      <c r="G70" s="172"/>
      <c r="H70" s="172"/>
      <c r="I70" s="172"/>
      <c r="J70" s="189">
        <f t="shared" si="4"/>
        <v>0</v>
      </c>
      <c r="K70" s="190">
        <f t="shared" si="5"/>
        <v>0</v>
      </c>
      <c r="L70" s="172"/>
      <c r="M70" s="172"/>
      <c r="N70" s="172"/>
      <c r="O70" s="172"/>
      <c r="P70" s="172"/>
      <c r="Q70" s="193"/>
      <c r="R70" s="172"/>
      <c r="S70" s="193"/>
      <c r="T70" s="194"/>
      <c r="U70" s="194"/>
      <c r="V70" s="194"/>
      <c r="W70" s="194"/>
    </row>
    <row r="71" spans="2:23" hidden="1" outlineLevel="1">
      <c r="B71" s="174" t="s">
        <v>212</v>
      </c>
      <c r="C71" s="168"/>
      <c r="D71" s="171"/>
      <c r="E71" s="168"/>
      <c r="F71" s="172"/>
      <c r="G71" s="172"/>
      <c r="H71" s="172"/>
      <c r="I71" s="172"/>
      <c r="J71" s="189">
        <f t="shared" si="4"/>
        <v>0</v>
      </c>
      <c r="K71" s="190">
        <f t="shared" si="5"/>
        <v>0</v>
      </c>
      <c r="L71" s="172"/>
      <c r="M71" s="172"/>
      <c r="N71" s="172"/>
      <c r="O71" s="172"/>
      <c r="P71" s="172"/>
      <c r="Q71" s="193"/>
      <c r="R71" s="172"/>
      <c r="S71" s="193"/>
      <c r="T71" s="194"/>
      <c r="U71" s="194"/>
      <c r="V71" s="194"/>
      <c r="W71" s="194"/>
    </row>
    <row r="72" spans="2:23" hidden="1" outlineLevel="1">
      <c r="B72" s="174" t="s">
        <v>213</v>
      </c>
      <c r="C72" s="168"/>
      <c r="D72" s="171"/>
      <c r="E72" s="168"/>
      <c r="F72" s="172"/>
      <c r="G72" s="172"/>
      <c r="H72" s="172"/>
      <c r="I72" s="172"/>
      <c r="J72" s="189">
        <f t="shared" si="4"/>
        <v>0</v>
      </c>
      <c r="K72" s="190">
        <f t="shared" si="5"/>
        <v>0</v>
      </c>
      <c r="L72" s="172"/>
      <c r="M72" s="172"/>
      <c r="N72" s="172"/>
      <c r="O72" s="172"/>
      <c r="P72" s="172"/>
      <c r="Q72" s="193"/>
      <c r="R72" s="172"/>
      <c r="S72" s="193"/>
      <c r="T72" s="194"/>
      <c r="U72" s="194"/>
      <c r="V72" s="194"/>
      <c r="W72" s="194"/>
    </row>
    <row r="73" spans="2:23" hidden="1" outlineLevel="1">
      <c r="B73" s="174" t="s">
        <v>214</v>
      </c>
      <c r="C73" s="168"/>
      <c r="D73" s="171"/>
      <c r="E73" s="168"/>
      <c r="F73" s="172"/>
      <c r="G73" s="172"/>
      <c r="H73" s="172"/>
      <c r="I73" s="172"/>
      <c r="J73" s="189">
        <f t="shared" si="4"/>
        <v>0</v>
      </c>
      <c r="K73" s="190">
        <f t="shared" si="5"/>
        <v>0</v>
      </c>
      <c r="L73" s="172"/>
      <c r="M73" s="172"/>
      <c r="N73" s="172"/>
      <c r="O73" s="172"/>
      <c r="P73" s="172"/>
      <c r="Q73" s="193"/>
      <c r="R73" s="172"/>
      <c r="S73" s="193"/>
      <c r="T73" s="194"/>
      <c r="U73" s="194"/>
      <c r="V73" s="194"/>
      <c r="W73" s="194"/>
    </row>
    <row r="74" spans="2:23" hidden="1" outlineLevel="1">
      <c r="B74" s="174" t="s">
        <v>215</v>
      </c>
      <c r="C74" s="168"/>
      <c r="D74" s="171"/>
      <c r="E74" s="168"/>
      <c r="F74" s="172"/>
      <c r="G74" s="172"/>
      <c r="H74" s="172"/>
      <c r="I74" s="172"/>
      <c r="J74" s="189">
        <f t="shared" si="4"/>
        <v>0</v>
      </c>
      <c r="K74" s="190">
        <f t="shared" si="5"/>
        <v>0</v>
      </c>
      <c r="L74" s="172"/>
      <c r="M74" s="172"/>
      <c r="N74" s="172"/>
      <c r="O74" s="172"/>
      <c r="P74" s="172"/>
      <c r="Q74" s="193"/>
      <c r="R74" s="172"/>
      <c r="S74" s="193"/>
      <c r="T74" s="194"/>
      <c r="U74" s="194"/>
      <c r="V74" s="194"/>
      <c r="W74" s="194"/>
    </row>
    <row r="75" spans="2:23" hidden="1" outlineLevel="1">
      <c r="B75" s="174" t="s">
        <v>216</v>
      </c>
      <c r="C75" s="168"/>
      <c r="D75" s="171"/>
      <c r="E75" s="168"/>
      <c r="F75" s="172"/>
      <c r="G75" s="172"/>
      <c r="H75" s="172"/>
      <c r="I75" s="172"/>
      <c r="J75" s="189">
        <f t="shared" si="4"/>
        <v>0</v>
      </c>
      <c r="K75" s="190">
        <f t="shared" si="5"/>
        <v>0</v>
      </c>
      <c r="L75" s="172"/>
      <c r="M75" s="172"/>
      <c r="N75" s="172"/>
      <c r="O75" s="172"/>
      <c r="P75" s="172"/>
      <c r="Q75" s="193"/>
      <c r="R75" s="172"/>
      <c r="S75" s="193"/>
      <c r="T75" s="194"/>
      <c r="U75" s="194"/>
      <c r="V75" s="194"/>
      <c r="W75" s="194"/>
    </row>
    <row r="76" spans="2:23" hidden="1" outlineLevel="1">
      <c r="B76" s="174" t="s">
        <v>217</v>
      </c>
      <c r="C76" s="168"/>
      <c r="D76" s="171"/>
      <c r="E76" s="168"/>
      <c r="F76" s="172"/>
      <c r="G76" s="172"/>
      <c r="H76" s="172"/>
      <c r="I76" s="172"/>
      <c r="J76" s="189">
        <f t="shared" si="4"/>
        <v>0</v>
      </c>
      <c r="K76" s="190">
        <f t="shared" si="5"/>
        <v>0</v>
      </c>
      <c r="L76" s="172"/>
      <c r="M76" s="172"/>
      <c r="N76" s="172"/>
      <c r="O76" s="172"/>
      <c r="P76" s="172"/>
      <c r="Q76" s="193"/>
      <c r="R76" s="172"/>
      <c r="S76" s="193"/>
      <c r="T76" s="194"/>
      <c r="U76" s="194"/>
      <c r="V76" s="194"/>
      <c r="W76" s="194"/>
    </row>
    <row r="77" spans="2:23" hidden="1" outlineLevel="1">
      <c r="B77" s="174" t="s">
        <v>218</v>
      </c>
      <c r="C77" s="168"/>
      <c r="D77" s="171"/>
      <c r="E77" s="168"/>
      <c r="F77" s="172"/>
      <c r="G77" s="172"/>
      <c r="H77" s="172"/>
      <c r="I77" s="172"/>
      <c r="J77" s="189">
        <f t="shared" si="4"/>
        <v>0</v>
      </c>
      <c r="K77" s="190">
        <f t="shared" si="5"/>
        <v>0</v>
      </c>
      <c r="L77" s="172"/>
      <c r="M77" s="172"/>
      <c r="N77" s="172"/>
      <c r="O77" s="172"/>
      <c r="P77" s="172"/>
      <c r="Q77" s="193"/>
      <c r="R77" s="172"/>
      <c r="S77" s="193"/>
      <c r="T77" s="194"/>
      <c r="U77" s="194"/>
      <c r="V77" s="194"/>
      <c r="W77" s="194"/>
    </row>
    <row r="78" spans="2:23" hidden="1" outlineLevel="1">
      <c r="B78" s="174" t="s">
        <v>219</v>
      </c>
      <c r="C78" s="168"/>
      <c r="D78" s="171"/>
      <c r="E78" s="168"/>
      <c r="F78" s="172"/>
      <c r="G78" s="172"/>
      <c r="H78" s="172"/>
      <c r="I78" s="172"/>
      <c r="J78" s="189">
        <f t="shared" si="4"/>
        <v>0</v>
      </c>
      <c r="K78" s="190">
        <f t="shared" si="5"/>
        <v>0</v>
      </c>
      <c r="L78" s="172"/>
      <c r="M78" s="172"/>
      <c r="N78" s="172"/>
      <c r="O78" s="172"/>
      <c r="P78" s="172"/>
      <c r="Q78" s="193"/>
      <c r="R78" s="172"/>
      <c r="S78" s="193"/>
      <c r="T78" s="194"/>
      <c r="U78" s="194"/>
      <c r="V78" s="194"/>
      <c r="W78" s="194"/>
    </row>
    <row r="79" spans="2:23" hidden="1" outlineLevel="1">
      <c r="B79" s="174" t="s">
        <v>220</v>
      </c>
      <c r="C79" s="168"/>
      <c r="D79" s="171"/>
      <c r="E79" s="168"/>
      <c r="F79" s="172"/>
      <c r="G79" s="172"/>
      <c r="H79" s="172"/>
      <c r="I79" s="172"/>
      <c r="J79" s="189">
        <f t="shared" si="4"/>
        <v>0</v>
      </c>
      <c r="K79" s="190">
        <f t="shared" si="5"/>
        <v>0</v>
      </c>
      <c r="L79" s="172"/>
      <c r="M79" s="172"/>
      <c r="N79" s="172"/>
      <c r="O79" s="172"/>
      <c r="P79" s="172"/>
      <c r="Q79" s="193"/>
      <c r="R79" s="172"/>
      <c r="S79" s="193"/>
      <c r="T79" s="194"/>
      <c r="U79" s="194"/>
      <c r="V79" s="194"/>
      <c r="W79" s="194"/>
    </row>
    <row r="80" spans="2:23" hidden="1" outlineLevel="1">
      <c r="B80" s="174" t="s">
        <v>221</v>
      </c>
      <c r="C80" s="168"/>
      <c r="D80" s="171"/>
      <c r="E80" s="168"/>
      <c r="F80" s="172"/>
      <c r="G80" s="172"/>
      <c r="H80" s="172"/>
      <c r="I80" s="172"/>
      <c r="J80" s="189">
        <f t="shared" si="4"/>
        <v>0</v>
      </c>
      <c r="K80" s="190">
        <f t="shared" si="5"/>
        <v>0</v>
      </c>
      <c r="L80" s="172"/>
      <c r="M80" s="172"/>
      <c r="N80" s="172"/>
      <c r="O80" s="172"/>
      <c r="P80" s="172"/>
      <c r="Q80" s="193"/>
      <c r="R80" s="172"/>
      <c r="S80" s="193"/>
      <c r="T80" s="194"/>
      <c r="U80" s="194"/>
      <c r="V80" s="194"/>
      <c r="W80" s="194"/>
    </row>
    <row r="81" spans="2:23" hidden="1" outlineLevel="1">
      <c r="B81" s="174" t="s">
        <v>222</v>
      </c>
      <c r="C81" s="168"/>
      <c r="D81" s="171"/>
      <c r="E81" s="168"/>
      <c r="F81" s="172"/>
      <c r="G81" s="172"/>
      <c r="H81" s="172"/>
      <c r="I81" s="172"/>
      <c r="J81" s="189">
        <f t="shared" si="4"/>
        <v>0</v>
      </c>
      <c r="K81" s="190">
        <f t="shared" si="5"/>
        <v>0</v>
      </c>
      <c r="L81" s="172"/>
      <c r="M81" s="172"/>
      <c r="N81" s="172"/>
      <c r="O81" s="172"/>
      <c r="P81" s="172"/>
      <c r="Q81" s="193"/>
      <c r="R81" s="172"/>
      <c r="S81" s="193"/>
      <c r="T81" s="194"/>
      <c r="U81" s="194"/>
      <c r="V81" s="194"/>
      <c r="W81" s="194"/>
    </row>
    <row r="82" spans="2:23" hidden="1" outlineLevel="1">
      <c r="B82" s="174" t="s">
        <v>223</v>
      </c>
      <c r="C82" s="168"/>
      <c r="D82" s="171"/>
      <c r="E82" s="168"/>
      <c r="F82" s="172"/>
      <c r="G82" s="172"/>
      <c r="H82" s="172"/>
      <c r="I82" s="172"/>
      <c r="J82" s="189">
        <f t="shared" si="4"/>
        <v>0</v>
      </c>
      <c r="K82" s="190">
        <f t="shared" si="5"/>
        <v>0</v>
      </c>
      <c r="L82" s="172"/>
      <c r="M82" s="172"/>
      <c r="N82" s="172"/>
      <c r="O82" s="172"/>
      <c r="P82" s="172"/>
      <c r="Q82" s="193"/>
      <c r="R82" s="172"/>
      <c r="S82" s="193"/>
      <c r="T82" s="194"/>
      <c r="U82" s="194"/>
      <c r="V82" s="194"/>
      <c r="W82" s="194"/>
    </row>
    <row r="83" spans="2:23" hidden="1" outlineLevel="1">
      <c r="B83" s="174" t="s">
        <v>224</v>
      </c>
      <c r="C83" s="168"/>
      <c r="D83" s="171"/>
      <c r="E83" s="168"/>
      <c r="F83" s="172"/>
      <c r="G83" s="172"/>
      <c r="H83" s="172"/>
      <c r="I83" s="172"/>
      <c r="J83" s="189">
        <f t="shared" ref="J83:J107" si="6">H83*D83</f>
        <v>0</v>
      </c>
      <c r="K83" s="190">
        <f t="shared" ref="K83:K107" si="7">I83*D83</f>
        <v>0</v>
      </c>
      <c r="L83" s="172"/>
      <c r="M83" s="172"/>
      <c r="N83" s="172"/>
      <c r="O83" s="172"/>
      <c r="P83" s="172"/>
      <c r="Q83" s="193"/>
      <c r="R83" s="172"/>
      <c r="S83" s="193"/>
      <c r="T83" s="194"/>
      <c r="U83" s="194"/>
      <c r="V83" s="194"/>
      <c r="W83" s="194"/>
    </row>
    <row r="84" spans="2:23" hidden="1" outlineLevel="1">
      <c r="B84" s="174" t="s">
        <v>225</v>
      </c>
      <c r="C84" s="168"/>
      <c r="D84" s="171"/>
      <c r="E84" s="168"/>
      <c r="F84" s="172"/>
      <c r="G84" s="172"/>
      <c r="H84" s="172"/>
      <c r="I84" s="172"/>
      <c r="J84" s="189">
        <f t="shared" si="6"/>
        <v>0</v>
      </c>
      <c r="K84" s="190">
        <f t="shared" si="7"/>
        <v>0</v>
      </c>
      <c r="L84" s="172"/>
      <c r="M84" s="172"/>
      <c r="N84" s="172"/>
      <c r="O84" s="172"/>
      <c r="P84" s="172"/>
      <c r="Q84" s="193"/>
      <c r="R84" s="172"/>
      <c r="S84" s="193"/>
      <c r="T84" s="194"/>
      <c r="U84" s="194"/>
      <c r="V84" s="194"/>
      <c r="W84" s="194"/>
    </row>
    <row r="85" spans="2:23" hidden="1" outlineLevel="1">
      <c r="B85" s="174" t="s">
        <v>226</v>
      </c>
      <c r="C85" s="168"/>
      <c r="D85" s="171"/>
      <c r="E85" s="168"/>
      <c r="F85" s="172"/>
      <c r="G85" s="172"/>
      <c r="H85" s="172"/>
      <c r="I85" s="172"/>
      <c r="J85" s="189">
        <f t="shared" si="6"/>
        <v>0</v>
      </c>
      <c r="K85" s="190">
        <f t="shared" si="7"/>
        <v>0</v>
      </c>
      <c r="L85" s="172"/>
      <c r="M85" s="172"/>
      <c r="N85" s="172"/>
      <c r="O85" s="172"/>
      <c r="P85" s="172"/>
      <c r="Q85" s="193"/>
      <c r="R85" s="172"/>
      <c r="S85" s="193"/>
      <c r="T85" s="194"/>
      <c r="U85" s="194"/>
      <c r="V85" s="194"/>
      <c r="W85" s="194"/>
    </row>
    <row r="86" spans="2:23" hidden="1" outlineLevel="1">
      <c r="B86" s="174" t="s">
        <v>227</v>
      </c>
      <c r="C86" s="168"/>
      <c r="D86" s="171"/>
      <c r="E86" s="168"/>
      <c r="F86" s="172"/>
      <c r="G86" s="172"/>
      <c r="H86" s="172"/>
      <c r="I86" s="172"/>
      <c r="J86" s="189">
        <f t="shared" si="6"/>
        <v>0</v>
      </c>
      <c r="K86" s="190">
        <f t="shared" si="7"/>
        <v>0</v>
      </c>
      <c r="L86" s="172"/>
      <c r="M86" s="172"/>
      <c r="N86" s="172"/>
      <c r="O86" s="172"/>
      <c r="P86" s="172"/>
      <c r="Q86" s="193"/>
      <c r="R86" s="172"/>
      <c r="S86" s="193"/>
      <c r="T86" s="194"/>
      <c r="U86" s="194"/>
      <c r="V86" s="194"/>
      <c r="W86" s="194"/>
    </row>
    <row r="87" spans="2:23" hidden="1" outlineLevel="1">
      <c r="B87" s="174" t="s">
        <v>228</v>
      </c>
      <c r="C87" s="168"/>
      <c r="D87" s="171"/>
      <c r="E87" s="168"/>
      <c r="F87" s="172"/>
      <c r="G87" s="172"/>
      <c r="H87" s="172"/>
      <c r="I87" s="172"/>
      <c r="J87" s="189">
        <f t="shared" si="6"/>
        <v>0</v>
      </c>
      <c r="K87" s="190">
        <f t="shared" si="7"/>
        <v>0</v>
      </c>
      <c r="L87" s="172"/>
      <c r="M87" s="172"/>
      <c r="N87" s="172"/>
      <c r="O87" s="172"/>
      <c r="P87" s="172"/>
      <c r="Q87" s="193"/>
      <c r="R87" s="172"/>
      <c r="S87" s="193"/>
      <c r="T87" s="194"/>
      <c r="U87" s="194"/>
      <c r="V87" s="194"/>
      <c r="W87" s="194"/>
    </row>
    <row r="88" spans="2:23" hidden="1" outlineLevel="1">
      <c r="B88" s="174" t="s">
        <v>229</v>
      </c>
      <c r="C88" s="168"/>
      <c r="D88" s="171"/>
      <c r="E88" s="168"/>
      <c r="F88" s="172"/>
      <c r="G88" s="172"/>
      <c r="H88" s="172"/>
      <c r="I88" s="172"/>
      <c r="J88" s="189">
        <f t="shared" si="6"/>
        <v>0</v>
      </c>
      <c r="K88" s="190">
        <f t="shared" si="7"/>
        <v>0</v>
      </c>
      <c r="L88" s="172"/>
      <c r="M88" s="172"/>
      <c r="N88" s="172"/>
      <c r="O88" s="172"/>
      <c r="P88" s="172"/>
      <c r="Q88" s="193"/>
      <c r="R88" s="172"/>
      <c r="S88" s="193"/>
      <c r="T88" s="194"/>
      <c r="U88" s="194"/>
      <c r="V88" s="194"/>
      <c r="W88" s="194"/>
    </row>
    <row r="89" spans="2:23" hidden="1" outlineLevel="1">
      <c r="B89" s="174" t="s">
        <v>230</v>
      </c>
      <c r="C89" s="168"/>
      <c r="D89" s="171"/>
      <c r="E89" s="168"/>
      <c r="F89" s="172"/>
      <c r="G89" s="172"/>
      <c r="H89" s="172"/>
      <c r="I89" s="172"/>
      <c r="J89" s="189">
        <f t="shared" si="6"/>
        <v>0</v>
      </c>
      <c r="K89" s="190">
        <f t="shared" si="7"/>
        <v>0</v>
      </c>
      <c r="L89" s="172"/>
      <c r="M89" s="172"/>
      <c r="N89" s="172"/>
      <c r="O89" s="172"/>
      <c r="P89" s="172"/>
      <c r="Q89" s="193"/>
      <c r="R89" s="172"/>
      <c r="S89" s="193"/>
      <c r="T89" s="194"/>
      <c r="U89" s="194"/>
      <c r="V89" s="194"/>
      <c r="W89" s="194"/>
    </row>
    <row r="90" spans="2:23" hidden="1" outlineLevel="1">
      <c r="B90" s="174" t="s">
        <v>231</v>
      </c>
      <c r="C90" s="168"/>
      <c r="D90" s="171"/>
      <c r="E90" s="168"/>
      <c r="F90" s="172"/>
      <c r="G90" s="172"/>
      <c r="H90" s="172"/>
      <c r="I90" s="172"/>
      <c r="J90" s="189">
        <f t="shared" si="6"/>
        <v>0</v>
      </c>
      <c r="K90" s="190">
        <f t="shared" si="7"/>
        <v>0</v>
      </c>
      <c r="L90" s="172"/>
      <c r="M90" s="172"/>
      <c r="N90" s="172"/>
      <c r="O90" s="172"/>
      <c r="P90" s="172"/>
      <c r="Q90" s="193"/>
      <c r="R90" s="172"/>
      <c r="S90" s="193"/>
      <c r="T90" s="194"/>
      <c r="U90" s="194"/>
      <c r="V90" s="194"/>
      <c r="W90" s="194"/>
    </row>
    <row r="91" spans="2:23" hidden="1" outlineLevel="1">
      <c r="B91" s="174" t="s">
        <v>232</v>
      </c>
      <c r="C91" s="168"/>
      <c r="D91" s="171"/>
      <c r="E91" s="168"/>
      <c r="F91" s="172"/>
      <c r="G91" s="172"/>
      <c r="H91" s="172"/>
      <c r="I91" s="172"/>
      <c r="J91" s="189">
        <f t="shared" si="6"/>
        <v>0</v>
      </c>
      <c r="K91" s="190">
        <f t="shared" si="7"/>
        <v>0</v>
      </c>
      <c r="L91" s="172"/>
      <c r="M91" s="172"/>
      <c r="N91" s="172"/>
      <c r="O91" s="172"/>
      <c r="P91" s="172"/>
      <c r="Q91" s="193"/>
      <c r="R91" s="172"/>
      <c r="S91" s="193"/>
      <c r="T91" s="194"/>
      <c r="U91" s="194"/>
      <c r="V91" s="194"/>
      <c r="W91" s="194"/>
    </row>
    <row r="92" spans="2:23" hidden="1" outlineLevel="1">
      <c r="B92" s="174" t="s">
        <v>233</v>
      </c>
      <c r="C92" s="168"/>
      <c r="D92" s="171"/>
      <c r="E92" s="168"/>
      <c r="F92" s="172"/>
      <c r="G92" s="172"/>
      <c r="H92" s="172"/>
      <c r="I92" s="172"/>
      <c r="J92" s="189">
        <f t="shared" si="6"/>
        <v>0</v>
      </c>
      <c r="K92" s="190">
        <f t="shared" si="7"/>
        <v>0</v>
      </c>
      <c r="L92" s="172"/>
      <c r="M92" s="172"/>
      <c r="N92" s="172"/>
      <c r="O92" s="172"/>
      <c r="P92" s="172"/>
      <c r="Q92" s="193"/>
      <c r="R92" s="172"/>
      <c r="S92" s="193"/>
      <c r="T92" s="194"/>
      <c r="U92" s="194"/>
      <c r="V92" s="194"/>
      <c r="W92" s="194"/>
    </row>
    <row r="93" spans="2:23" hidden="1" outlineLevel="1">
      <c r="B93" s="174" t="s">
        <v>234</v>
      </c>
      <c r="C93" s="168"/>
      <c r="D93" s="171"/>
      <c r="E93" s="168"/>
      <c r="F93" s="172"/>
      <c r="G93" s="172"/>
      <c r="H93" s="172"/>
      <c r="I93" s="172"/>
      <c r="J93" s="189">
        <f t="shared" si="6"/>
        <v>0</v>
      </c>
      <c r="K93" s="190">
        <f t="shared" si="7"/>
        <v>0</v>
      </c>
      <c r="L93" s="172"/>
      <c r="M93" s="172"/>
      <c r="N93" s="172"/>
      <c r="O93" s="172"/>
      <c r="P93" s="172"/>
      <c r="Q93" s="193"/>
      <c r="R93" s="172"/>
      <c r="S93" s="193"/>
      <c r="T93" s="194"/>
      <c r="U93" s="194"/>
      <c r="V93" s="194"/>
      <c r="W93" s="194"/>
    </row>
    <row r="94" spans="2:23" hidden="1" outlineLevel="1">
      <c r="B94" s="174" t="s">
        <v>235</v>
      </c>
      <c r="C94" s="168"/>
      <c r="D94" s="171"/>
      <c r="E94" s="168"/>
      <c r="F94" s="172"/>
      <c r="G94" s="172"/>
      <c r="H94" s="172"/>
      <c r="I94" s="172"/>
      <c r="J94" s="189">
        <f t="shared" si="6"/>
        <v>0</v>
      </c>
      <c r="K94" s="190">
        <f t="shared" si="7"/>
        <v>0</v>
      </c>
      <c r="L94" s="172"/>
      <c r="M94" s="172"/>
      <c r="N94" s="172"/>
      <c r="O94" s="172"/>
      <c r="P94" s="172"/>
      <c r="Q94" s="193"/>
      <c r="R94" s="172"/>
      <c r="S94" s="193"/>
      <c r="T94" s="194"/>
      <c r="U94" s="194"/>
      <c r="V94" s="194"/>
      <c r="W94" s="194"/>
    </row>
    <row r="95" spans="2:23" hidden="1" outlineLevel="1">
      <c r="B95" s="174" t="s">
        <v>236</v>
      </c>
      <c r="C95" s="168"/>
      <c r="D95" s="171"/>
      <c r="E95" s="168"/>
      <c r="F95" s="172"/>
      <c r="G95" s="172"/>
      <c r="H95" s="172"/>
      <c r="I95" s="172"/>
      <c r="J95" s="189">
        <f t="shared" si="6"/>
        <v>0</v>
      </c>
      <c r="K95" s="190">
        <f t="shared" si="7"/>
        <v>0</v>
      </c>
      <c r="L95" s="172"/>
      <c r="M95" s="172"/>
      <c r="N95" s="172"/>
      <c r="O95" s="172"/>
      <c r="P95" s="172"/>
      <c r="Q95" s="193"/>
      <c r="R95" s="172"/>
      <c r="S95" s="193"/>
      <c r="T95" s="194"/>
      <c r="U95" s="194"/>
      <c r="V95" s="194"/>
      <c r="W95" s="194"/>
    </row>
    <row r="96" spans="2:23" hidden="1" outlineLevel="1">
      <c r="B96" s="174" t="s">
        <v>237</v>
      </c>
      <c r="C96" s="168"/>
      <c r="D96" s="171"/>
      <c r="E96" s="168"/>
      <c r="F96" s="172"/>
      <c r="G96" s="172"/>
      <c r="H96" s="172"/>
      <c r="I96" s="172"/>
      <c r="J96" s="189">
        <f t="shared" si="6"/>
        <v>0</v>
      </c>
      <c r="K96" s="190">
        <f t="shared" si="7"/>
        <v>0</v>
      </c>
      <c r="L96" s="172"/>
      <c r="M96" s="172"/>
      <c r="N96" s="172"/>
      <c r="O96" s="172"/>
      <c r="P96" s="172"/>
      <c r="Q96" s="193"/>
      <c r="R96" s="172"/>
      <c r="S96" s="193"/>
      <c r="T96" s="194"/>
      <c r="U96" s="194"/>
      <c r="V96" s="194"/>
      <c r="W96" s="194"/>
    </row>
    <row r="97" spans="2:23" hidden="1" outlineLevel="1">
      <c r="B97" s="174" t="s">
        <v>238</v>
      </c>
      <c r="C97" s="168"/>
      <c r="D97" s="171"/>
      <c r="E97" s="168"/>
      <c r="F97" s="172"/>
      <c r="G97" s="172"/>
      <c r="H97" s="172"/>
      <c r="I97" s="172"/>
      <c r="J97" s="189">
        <f t="shared" si="6"/>
        <v>0</v>
      </c>
      <c r="K97" s="190">
        <f t="shared" si="7"/>
        <v>0</v>
      </c>
      <c r="L97" s="172"/>
      <c r="M97" s="172"/>
      <c r="N97" s="172"/>
      <c r="O97" s="172"/>
      <c r="P97" s="172"/>
      <c r="Q97" s="193"/>
      <c r="R97" s="172"/>
      <c r="S97" s="193"/>
      <c r="T97" s="194"/>
      <c r="U97" s="194"/>
      <c r="V97" s="194"/>
      <c r="W97" s="194"/>
    </row>
    <row r="98" spans="2:23" hidden="1" outlineLevel="1">
      <c r="B98" s="174" t="s">
        <v>239</v>
      </c>
      <c r="C98" s="168"/>
      <c r="D98" s="171"/>
      <c r="E98" s="168"/>
      <c r="F98" s="172"/>
      <c r="G98" s="172"/>
      <c r="H98" s="172"/>
      <c r="I98" s="172"/>
      <c r="J98" s="189">
        <f t="shared" si="6"/>
        <v>0</v>
      </c>
      <c r="K98" s="190">
        <f t="shared" si="7"/>
        <v>0</v>
      </c>
      <c r="L98" s="172"/>
      <c r="M98" s="172"/>
      <c r="N98" s="172"/>
      <c r="O98" s="172"/>
      <c r="P98" s="172"/>
      <c r="Q98" s="193"/>
      <c r="R98" s="172"/>
      <c r="S98" s="193"/>
      <c r="T98" s="194"/>
      <c r="U98" s="194"/>
      <c r="V98" s="194"/>
      <c r="W98" s="194"/>
    </row>
    <row r="99" spans="2:23" hidden="1" outlineLevel="1">
      <c r="B99" s="174" t="s">
        <v>240</v>
      </c>
      <c r="C99" s="168"/>
      <c r="D99" s="171"/>
      <c r="E99" s="168"/>
      <c r="F99" s="172"/>
      <c r="G99" s="172"/>
      <c r="H99" s="172"/>
      <c r="I99" s="172"/>
      <c r="J99" s="189">
        <f t="shared" si="6"/>
        <v>0</v>
      </c>
      <c r="K99" s="190">
        <f t="shared" si="7"/>
        <v>0</v>
      </c>
      <c r="L99" s="172"/>
      <c r="M99" s="172"/>
      <c r="N99" s="172"/>
      <c r="O99" s="172"/>
      <c r="P99" s="172"/>
      <c r="Q99" s="193"/>
      <c r="R99" s="172"/>
      <c r="S99" s="193"/>
      <c r="T99" s="194"/>
      <c r="U99" s="194"/>
      <c r="V99" s="194"/>
      <c r="W99" s="194"/>
    </row>
    <row r="100" spans="2:23" hidden="1" outlineLevel="1">
      <c r="B100" s="174" t="s">
        <v>241</v>
      </c>
      <c r="C100" s="168"/>
      <c r="D100" s="171"/>
      <c r="E100" s="168"/>
      <c r="F100" s="172"/>
      <c r="G100" s="172"/>
      <c r="H100" s="172"/>
      <c r="I100" s="172"/>
      <c r="J100" s="189">
        <f t="shared" si="6"/>
        <v>0</v>
      </c>
      <c r="K100" s="190">
        <f t="shared" si="7"/>
        <v>0</v>
      </c>
      <c r="L100" s="172"/>
      <c r="M100" s="172"/>
      <c r="N100" s="172"/>
      <c r="O100" s="172"/>
      <c r="P100" s="172"/>
      <c r="Q100" s="193"/>
      <c r="R100" s="172"/>
      <c r="S100" s="193"/>
      <c r="T100" s="194"/>
      <c r="U100" s="194"/>
      <c r="V100" s="194"/>
      <c r="W100" s="194"/>
    </row>
    <row r="101" spans="2:23" hidden="1" outlineLevel="1">
      <c r="B101" s="174" t="s">
        <v>242</v>
      </c>
      <c r="C101" s="168"/>
      <c r="D101" s="171"/>
      <c r="E101" s="168"/>
      <c r="F101" s="172"/>
      <c r="G101" s="172"/>
      <c r="H101" s="172"/>
      <c r="I101" s="172"/>
      <c r="J101" s="189">
        <f t="shared" si="6"/>
        <v>0</v>
      </c>
      <c r="K101" s="190">
        <f t="shared" si="7"/>
        <v>0</v>
      </c>
      <c r="L101" s="172"/>
      <c r="M101" s="172"/>
      <c r="N101" s="172"/>
      <c r="O101" s="172"/>
      <c r="P101" s="172"/>
      <c r="Q101" s="193"/>
      <c r="R101" s="172"/>
      <c r="S101" s="193"/>
      <c r="T101" s="194"/>
      <c r="U101" s="194"/>
      <c r="V101" s="194"/>
      <c r="W101" s="194"/>
    </row>
    <row r="102" spans="2:23" hidden="1" outlineLevel="1">
      <c r="B102" s="174" t="s">
        <v>243</v>
      </c>
      <c r="C102" s="168"/>
      <c r="D102" s="171"/>
      <c r="E102" s="168"/>
      <c r="F102" s="172"/>
      <c r="G102" s="172"/>
      <c r="H102" s="172"/>
      <c r="I102" s="172"/>
      <c r="J102" s="189">
        <f t="shared" si="6"/>
        <v>0</v>
      </c>
      <c r="K102" s="190">
        <f t="shared" si="7"/>
        <v>0</v>
      </c>
      <c r="L102" s="172"/>
      <c r="M102" s="172"/>
      <c r="N102" s="172"/>
      <c r="O102" s="172"/>
      <c r="P102" s="172"/>
      <c r="Q102" s="193"/>
      <c r="R102" s="172"/>
      <c r="S102" s="193"/>
      <c r="T102" s="194"/>
      <c r="U102" s="194"/>
      <c r="V102" s="194"/>
      <c r="W102" s="194"/>
    </row>
    <row r="103" spans="2:23" hidden="1" outlineLevel="1">
      <c r="B103" s="174" t="s">
        <v>244</v>
      </c>
      <c r="C103" s="168"/>
      <c r="D103" s="171"/>
      <c r="E103" s="168"/>
      <c r="F103" s="172"/>
      <c r="G103" s="172"/>
      <c r="H103" s="172"/>
      <c r="I103" s="172"/>
      <c r="J103" s="189">
        <f t="shared" si="6"/>
        <v>0</v>
      </c>
      <c r="K103" s="190">
        <f t="shared" si="7"/>
        <v>0</v>
      </c>
      <c r="L103" s="172"/>
      <c r="M103" s="172"/>
      <c r="N103" s="172"/>
      <c r="O103" s="172"/>
      <c r="P103" s="172"/>
      <c r="Q103" s="193"/>
      <c r="R103" s="172"/>
      <c r="S103" s="193"/>
      <c r="T103" s="194"/>
      <c r="U103" s="194"/>
      <c r="V103" s="194"/>
      <c r="W103" s="194"/>
    </row>
    <row r="104" spans="2:23" hidden="1" outlineLevel="1">
      <c r="B104" s="174" t="s">
        <v>245</v>
      </c>
      <c r="C104" s="168"/>
      <c r="D104" s="171"/>
      <c r="E104" s="168"/>
      <c r="F104" s="172"/>
      <c r="G104" s="172"/>
      <c r="H104" s="172"/>
      <c r="I104" s="172"/>
      <c r="J104" s="189">
        <f t="shared" si="6"/>
        <v>0</v>
      </c>
      <c r="K104" s="190">
        <f t="shared" si="7"/>
        <v>0</v>
      </c>
      <c r="L104" s="172"/>
      <c r="M104" s="172"/>
      <c r="N104" s="172"/>
      <c r="O104" s="172"/>
      <c r="P104" s="172"/>
      <c r="Q104" s="193"/>
      <c r="R104" s="172"/>
      <c r="S104" s="193"/>
      <c r="T104" s="194"/>
      <c r="U104" s="194"/>
      <c r="V104" s="194"/>
      <c r="W104" s="194"/>
    </row>
    <row r="105" spans="2:23" hidden="1" outlineLevel="1">
      <c r="B105" s="174" t="s">
        <v>246</v>
      </c>
      <c r="C105" s="168"/>
      <c r="D105" s="171"/>
      <c r="E105" s="168"/>
      <c r="F105" s="172"/>
      <c r="G105" s="172"/>
      <c r="H105" s="172"/>
      <c r="I105" s="172"/>
      <c r="J105" s="189">
        <f t="shared" si="6"/>
        <v>0</v>
      </c>
      <c r="K105" s="190">
        <f t="shared" si="7"/>
        <v>0</v>
      </c>
      <c r="L105" s="172"/>
      <c r="M105" s="172"/>
      <c r="N105" s="172"/>
      <c r="O105" s="172"/>
      <c r="P105" s="172"/>
      <c r="Q105" s="193"/>
      <c r="R105" s="172"/>
      <c r="S105" s="193"/>
      <c r="T105" s="194"/>
      <c r="U105" s="194"/>
      <c r="V105" s="194"/>
      <c r="W105" s="194"/>
    </row>
    <row r="106" spans="2:23" hidden="1" outlineLevel="1">
      <c r="B106" s="174" t="s">
        <v>247</v>
      </c>
      <c r="C106" s="168"/>
      <c r="D106" s="171"/>
      <c r="E106" s="168"/>
      <c r="F106" s="172"/>
      <c r="G106" s="172"/>
      <c r="H106" s="172"/>
      <c r="I106" s="172"/>
      <c r="J106" s="189">
        <f t="shared" si="6"/>
        <v>0</v>
      </c>
      <c r="K106" s="190">
        <f t="shared" si="7"/>
        <v>0</v>
      </c>
      <c r="L106" s="172"/>
      <c r="M106" s="172"/>
      <c r="N106" s="172"/>
      <c r="O106" s="172"/>
      <c r="P106" s="172"/>
      <c r="Q106" s="193"/>
      <c r="R106" s="172"/>
      <c r="S106" s="193"/>
      <c r="T106" s="194"/>
      <c r="U106" s="194"/>
      <c r="V106" s="194"/>
      <c r="W106" s="194"/>
    </row>
    <row r="107" spans="2:23" hidden="1" outlineLevel="1">
      <c r="B107" s="174" t="s">
        <v>248</v>
      </c>
      <c r="C107" s="168"/>
      <c r="D107" s="171"/>
      <c r="E107" s="168"/>
      <c r="F107" s="172"/>
      <c r="G107" s="172"/>
      <c r="H107" s="172"/>
      <c r="I107" s="172"/>
      <c r="J107" s="189">
        <f t="shared" si="6"/>
        <v>0</v>
      </c>
      <c r="K107" s="190">
        <f t="shared" si="7"/>
        <v>0</v>
      </c>
      <c r="L107" s="172"/>
      <c r="M107" s="172"/>
      <c r="N107" s="172"/>
      <c r="O107" s="172"/>
      <c r="P107" s="172"/>
      <c r="Q107" s="193"/>
      <c r="R107" s="172"/>
      <c r="S107" s="193"/>
      <c r="T107" s="194"/>
      <c r="U107" s="194"/>
      <c r="V107" s="194"/>
      <c r="W107" s="194"/>
    </row>
    <row r="108" spans="2:23" hidden="1" outlineLevel="1">
      <c r="B108" s="174" t="s">
        <v>249</v>
      </c>
      <c r="C108" s="168"/>
      <c r="D108" s="171"/>
      <c r="E108" s="168"/>
      <c r="F108" s="172"/>
      <c r="G108" s="172"/>
      <c r="H108" s="172"/>
      <c r="I108" s="172"/>
      <c r="J108" s="189">
        <f t="shared" ref="J108:J116" si="8">H108*D108</f>
        <v>0</v>
      </c>
      <c r="K108" s="190">
        <f t="shared" ref="K108:K116" si="9">I108*D108</f>
        <v>0</v>
      </c>
      <c r="L108" s="172"/>
      <c r="M108" s="172"/>
      <c r="N108" s="172"/>
      <c r="O108" s="172"/>
      <c r="P108" s="172"/>
      <c r="Q108" s="193"/>
      <c r="R108" s="172"/>
      <c r="S108" s="193"/>
      <c r="T108" s="194"/>
      <c r="U108" s="194"/>
      <c r="V108" s="194"/>
      <c r="W108" s="194"/>
    </row>
    <row r="109" spans="2:23" hidden="1" outlineLevel="1">
      <c r="B109" s="174" t="s">
        <v>250</v>
      </c>
      <c r="C109" s="168"/>
      <c r="D109" s="171"/>
      <c r="E109" s="168"/>
      <c r="F109" s="172"/>
      <c r="G109" s="172"/>
      <c r="H109" s="172"/>
      <c r="I109" s="172"/>
      <c r="J109" s="189">
        <f t="shared" si="8"/>
        <v>0</v>
      </c>
      <c r="K109" s="190">
        <f t="shared" si="9"/>
        <v>0</v>
      </c>
      <c r="L109" s="172"/>
      <c r="M109" s="172"/>
      <c r="N109" s="172"/>
      <c r="O109" s="172"/>
      <c r="P109" s="172"/>
      <c r="Q109" s="193"/>
      <c r="R109" s="172"/>
      <c r="S109" s="193"/>
      <c r="T109" s="194"/>
      <c r="U109" s="194"/>
      <c r="V109" s="194"/>
      <c r="W109" s="194"/>
    </row>
    <row r="110" spans="2:23" hidden="1" outlineLevel="1">
      <c r="B110" s="174" t="s">
        <v>251</v>
      </c>
      <c r="C110" s="168"/>
      <c r="D110" s="171"/>
      <c r="E110" s="168"/>
      <c r="F110" s="172"/>
      <c r="G110" s="172"/>
      <c r="H110" s="172"/>
      <c r="I110" s="172"/>
      <c r="J110" s="189">
        <f t="shared" si="8"/>
        <v>0</v>
      </c>
      <c r="K110" s="190">
        <f t="shared" si="9"/>
        <v>0</v>
      </c>
      <c r="L110" s="172"/>
      <c r="M110" s="172"/>
      <c r="N110" s="172"/>
      <c r="O110" s="172"/>
      <c r="P110" s="172"/>
      <c r="Q110" s="193"/>
      <c r="R110" s="172"/>
      <c r="S110" s="193"/>
      <c r="T110" s="194"/>
      <c r="U110" s="194"/>
      <c r="V110" s="194"/>
      <c r="W110" s="194"/>
    </row>
    <row r="111" spans="2:23" hidden="1" outlineLevel="1">
      <c r="B111" s="174" t="s">
        <v>252</v>
      </c>
      <c r="C111" s="168"/>
      <c r="D111" s="171"/>
      <c r="E111" s="168"/>
      <c r="F111" s="172"/>
      <c r="G111" s="172"/>
      <c r="H111" s="172"/>
      <c r="I111" s="172"/>
      <c r="J111" s="189">
        <f t="shared" si="8"/>
        <v>0</v>
      </c>
      <c r="K111" s="190">
        <f t="shared" si="9"/>
        <v>0</v>
      </c>
      <c r="L111" s="172"/>
      <c r="M111" s="172"/>
      <c r="N111" s="172"/>
      <c r="O111" s="172"/>
      <c r="P111" s="172"/>
      <c r="Q111" s="193"/>
      <c r="R111" s="172"/>
      <c r="S111" s="193"/>
      <c r="T111" s="194"/>
      <c r="U111" s="194"/>
      <c r="V111" s="194"/>
      <c r="W111" s="194"/>
    </row>
    <row r="112" spans="2:23" hidden="1" outlineLevel="1">
      <c r="B112" s="174" t="s">
        <v>253</v>
      </c>
      <c r="C112" s="168"/>
      <c r="D112" s="171"/>
      <c r="E112" s="168"/>
      <c r="F112" s="172"/>
      <c r="G112" s="172"/>
      <c r="H112" s="172"/>
      <c r="I112" s="172"/>
      <c r="J112" s="189">
        <f t="shared" si="8"/>
        <v>0</v>
      </c>
      <c r="K112" s="190">
        <f t="shared" si="9"/>
        <v>0</v>
      </c>
      <c r="L112" s="172"/>
      <c r="M112" s="172"/>
      <c r="N112" s="172"/>
      <c r="O112" s="172"/>
      <c r="P112" s="172"/>
      <c r="Q112" s="193"/>
      <c r="R112" s="172"/>
      <c r="S112" s="193"/>
      <c r="T112" s="194"/>
      <c r="U112" s="194"/>
      <c r="V112" s="194"/>
      <c r="W112" s="194"/>
    </row>
    <row r="113" spans="2:23" hidden="1" outlineLevel="1">
      <c r="B113" s="174" t="s">
        <v>254</v>
      </c>
      <c r="C113" s="168"/>
      <c r="D113" s="171"/>
      <c r="E113" s="168"/>
      <c r="F113" s="172"/>
      <c r="G113" s="172"/>
      <c r="H113" s="172"/>
      <c r="I113" s="172"/>
      <c r="J113" s="189">
        <f t="shared" si="8"/>
        <v>0</v>
      </c>
      <c r="K113" s="190">
        <f t="shared" si="9"/>
        <v>0</v>
      </c>
      <c r="L113" s="172"/>
      <c r="M113" s="172"/>
      <c r="N113" s="172"/>
      <c r="O113" s="172"/>
      <c r="P113" s="172"/>
      <c r="Q113" s="193"/>
      <c r="R113" s="172"/>
      <c r="S113" s="193"/>
      <c r="T113" s="194"/>
      <c r="U113" s="194"/>
      <c r="V113" s="194"/>
      <c r="W113" s="194"/>
    </row>
    <row r="114" spans="2:23" hidden="1" outlineLevel="1">
      <c r="B114" s="174" t="s">
        <v>255</v>
      </c>
      <c r="C114" s="168"/>
      <c r="D114" s="171"/>
      <c r="E114" s="168"/>
      <c r="F114" s="172"/>
      <c r="G114" s="172"/>
      <c r="H114" s="172"/>
      <c r="I114" s="172"/>
      <c r="J114" s="189">
        <f t="shared" si="8"/>
        <v>0</v>
      </c>
      <c r="K114" s="190">
        <f t="shared" si="9"/>
        <v>0</v>
      </c>
      <c r="L114" s="172"/>
      <c r="M114" s="172"/>
      <c r="N114" s="172"/>
      <c r="O114" s="172"/>
      <c r="P114" s="172"/>
      <c r="Q114" s="193"/>
      <c r="R114" s="172"/>
      <c r="S114" s="193"/>
      <c r="T114" s="194"/>
      <c r="U114" s="194"/>
      <c r="V114" s="194"/>
      <c r="W114" s="194"/>
    </row>
    <row r="115" spans="2:23" hidden="1" outlineLevel="1">
      <c r="B115" s="174" t="s">
        <v>256</v>
      </c>
      <c r="C115" s="168"/>
      <c r="D115" s="171"/>
      <c r="E115" s="168"/>
      <c r="F115" s="172"/>
      <c r="G115" s="172"/>
      <c r="H115" s="172"/>
      <c r="I115" s="172"/>
      <c r="J115" s="189">
        <f t="shared" si="8"/>
        <v>0</v>
      </c>
      <c r="K115" s="190">
        <f t="shared" si="9"/>
        <v>0</v>
      </c>
      <c r="L115" s="172"/>
      <c r="M115" s="172"/>
      <c r="N115" s="172"/>
      <c r="O115" s="172"/>
      <c r="P115" s="172"/>
      <c r="Q115" s="193"/>
      <c r="R115" s="172"/>
      <c r="S115" s="193"/>
      <c r="T115" s="194"/>
      <c r="U115" s="194"/>
      <c r="V115" s="194"/>
      <c r="W115" s="194"/>
    </row>
    <row r="116" spans="2:23" ht="12.75" collapsed="1" thickBot="1">
      <c r="B116" s="210" t="s">
        <v>257</v>
      </c>
      <c r="C116" s="211"/>
      <c r="D116" s="212"/>
      <c r="E116" s="211"/>
      <c r="F116" s="213"/>
      <c r="G116" s="213"/>
      <c r="H116" s="213"/>
      <c r="I116" s="213"/>
      <c r="J116" s="214">
        <f t="shared" si="8"/>
        <v>0</v>
      </c>
      <c r="K116" s="215">
        <f t="shared" si="9"/>
        <v>0</v>
      </c>
      <c r="L116" s="213"/>
      <c r="M116" s="213"/>
      <c r="N116" s="213"/>
      <c r="O116" s="213"/>
      <c r="P116" s="213"/>
      <c r="Q116" s="216"/>
      <c r="R116" s="213"/>
      <c r="S116" s="216"/>
      <c r="T116" s="217"/>
      <c r="U116" s="217"/>
      <c r="V116" s="217"/>
      <c r="W116" s="217"/>
    </row>
  </sheetData>
  <mergeCells count="17">
    <mergeCell ref="N15:O15"/>
    <mergeCell ref="L15:M15"/>
    <mergeCell ref="P15:Q15"/>
    <mergeCell ref="R15:S15"/>
    <mergeCell ref="A13:C13"/>
    <mergeCell ref="H15:I15"/>
    <mergeCell ref="J15:K15"/>
    <mergeCell ref="A12:C12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Raport zgodności</vt:lpstr>
      <vt:lpstr>Inwestycja</vt:lpstr>
      <vt:lpstr>struktura lokali</vt:lpstr>
      <vt:lpstr>kosztorys</vt:lpstr>
      <vt:lpstr>zestawienie sprzedaży</vt:lpstr>
      <vt:lpstr>Inwestycja!Obszar_wydruku</vt:lpstr>
      <vt:lpstr>kosztorys!Obszar_wydruku</vt:lpstr>
    </vt:vector>
  </TitlesOfParts>
  <Company>Bank Polskiej Spoldzielczosci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beata.wlodarczyk</dc:creator>
  <cp:lastModifiedBy>Magdalena Paks</cp:lastModifiedBy>
  <cp:lastPrinted>2020-01-27T11:44:18Z</cp:lastPrinted>
  <dcterms:created xsi:type="dcterms:W3CDTF">2013-11-20T08:06:24Z</dcterms:created>
  <dcterms:modified xsi:type="dcterms:W3CDTF">2021-12-19T15:54:43Z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Ogolnodostepny</vt:lpwstr>
  </property>
  <property fmtid="{D5CDD505-2E9C-101B-9397-08002B2CF9AE}" pid="3" name="BPSClassifiedBy">
    <vt:lpwstr>BANK\elzbieta.tyborska;Elżbieta Tyborska</vt:lpwstr>
  </property>
  <property fmtid="{D5CDD505-2E9C-101B-9397-08002B2CF9AE}" pid="4" name="BPSClassificationDate">
    <vt:lpwstr>2017-08-21T09:48:21.8296084+02:00</vt:lpwstr>
  </property>
  <property fmtid="{D5CDD505-2E9C-101B-9397-08002B2CF9AE}" pid="5" name="BPSGRNItemId">
    <vt:lpwstr>GRN-c8f1f8fa-bb13-4a79-b194-da9c5dc3ee6f</vt:lpwstr>
  </property>
  <property fmtid="{D5CDD505-2E9C-101B-9397-08002B2CF9AE}" pid="6" name="BPSHash">
    <vt:lpwstr>BA2x3WrXxCSTydygfIy4Ube5Mr649Q1BQaJr+W6Rhdg=</vt:lpwstr>
  </property>
  <property fmtid="{D5CDD505-2E9C-101B-9397-08002B2CF9AE}" pid="7" name="BPSRefresh">
    <vt:lpwstr>False</vt:lpwstr>
  </property>
</Properties>
</file>